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630" tabRatio="365"/>
  </bookViews>
  <sheets>
    <sheet name="на 01.08.2025 (Нет.)" sheetId="50" r:id="rId1"/>
  </sheets>
  <definedNames>
    <definedName name="_xlnm.Print_Area" localSheetId="0">'на 01.08.2025 (Нет.)'!$A$1:$K$104</definedName>
  </definedNames>
  <calcPr calcId="125725"/>
</workbook>
</file>

<file path=xl/calcChain.xml><?xml version="1.0" encoding="utf-8"?>
<calcChain xmlns="http://schemas.openxmlformats.org/spreadsheetml/2006/main">
  <c r="H26" i="50"/>
  <c r="G26"/>
  <c r="E43"/>
  <c r="D43"/>
  <c r="C43"/>
  <c r="H43"/>
  <c r="G43"/>
  <c r="H59"/>
  <c r="G59"/>
  <c r="H58"/>
  <c r="G58"/>
  <c r="H57"/>
  <c r="G57"/>
  <c r="H81"/>
  <c r="G81"/>
  <c r="H80"/>
  <c r="G80"/>
  <c r="K59"/>
  <c r="J59"/>
  <c r="K58"/>
  <c r="J58"/>
  <c r="K57"/>
  <c r="J57"/>
  <c r="K28"/>
  <c r="J28"/>
  <c r="K26"/>
  <c r="J26"/>
  <c r="K51"/>
  <c r="J51"/>
  <c r="G52"/>
  <c r="G51"/>
  <c r="K45"/>
  <c r="J45"/>
  <c r="F44"/>
  <c r="K44" s="1"/>
  <c r="I44"/>
  <c r="J44" l="1"/>
  <c r="G37" l="1"/>
  <c r="H51"/>
  <c r="F46"/>
  <c r="E99" l="1"/>
  <c r="D99"/>
  <c r="C99"/>
  <c r="I99"/>
  <c r="F98"/>
  <c r="F99"/>
  <c r="I46" l="1"/>
  <c r="E46"/>
  <c r="D46"/>
  <c r="C46"/>
  <c r="I38" l="1"/>
  <c r="G85" l="1"/>
  <c r="K100"/>
  <c r="J100"/>
  <c r="K99"/>
  <c r="J99"/>
  <c r="H100"/>
  <c r="G100"/>
  <c r="H99"/>
  <c r="I98"/>
  <c r="K98" s="1"/>
  <c r="E98"/>
  <c r="J98"/>
  <c r="D98"/>
  <c r="C98"/>
  <c r="F62"/>
  <c r="C62"/>
  <c r="K64"/>
  <c r="J64"/>
  <c r="H64"/>
  <c r="G64"/>
  <c r="G61"/>
  <c r="D20"/>
  <c r="E20"/>
  <c r="I62"/>
  <c r="E62"/>
  <c r="D62"/>
  <c r="K82"/>
  <c r="J82"/>
  <c r="H82"/>
  <c r="G82"/>
  <c r="E14"/>
  <c r="G98" l="1"/>
  <c r="H98"/>
  <c r="G99"/>
  <c r="K90"/>
  <c r="J90"/>
  <c r="I91"/>
  <c r="I97" l="1"/>
  <c r="I102" s="1"/>
  <c r="I60"/>
  <c r="I43" s="1"/>
  <c r="I42" s="1"/>
  <c r="F14" l="1"/>
  <c r="E91" l="1"/>
  <c r="E60"/>
  <c r="E38"/>
  <c r="E13"/>
  <c r="E42" l="1"/>
  <c r="G94"/>
  <c r="K94"/>
  <c r="J94"/>
  <c r="C91"/>
  <c r="J96" l="1"/>
  <c r="K95"/>
  <c r="J95"/>
  <c r="H95"/>
  <c r="G95"/>
  <c r="J93"/>
  <c r="G93"/>
  <c r="K92"/>
  <c r="J92"/>
  <c r="G92"/>
  <c r="F91"/>
  <c r="F97" s="1"/>
  <c r="F102" s="1"/>
  <c r="K102" s="1"/>
  <c r="E97"/>
  <c r="E102" s="1"/>
  <c r="D91"/>
  <c r="D97" s="1"/>
  <c r="D102" s="1"/>
  <c r="C97"/>
  <c r="C102" s="1"/>
  <c r="H90"/>
  <c r="G90"/>
  <c r="J89"/>
  <c r="H89"/>
  <c r="G89"/>
  <c r="K88"/>
  <c r="J88"/>
  <c r="H88"/>
  <c r="G88"/>
  <c r="K87"/>
  <c r="J87"/>
  <c r="H87"/>
  <c r="G87"/>
  <c r="K86"/>
  <c r="J86"/>
  <c r="H86"/>
  <c r="G86"/>
  <c r="K85"/>
  <c r="J85"/>
  <c r="H85"/>
  <c r="K80"/>
  <c r="J80"/>
  <c r="K79"/>
  <c r="J79"/>
  <c r="H79"/>
  <c r="G79"/>
  <c r="K78"/>
  <c r="J78"/>
  <c r="H78"/>
  <c r="G78"/>
  <c r="K77"/>
  <c r="J77"/>
  <c r="H77"/>
  <c r="G77"/>
  <c r="K76"/>
  <c r="J76"/>
  <c r="H76"/>
  <c r="G76"/>
  <c r="K75"/>
  <c r="J75"/>
  <c r="H75"/>
  <c r="G75"/>
  <c r="K74"/>
  <c r="J74"/>
  <c r="H74"/>
  <c r="G74"/>
  <c r="K73"/>
  <c r="J73"/>
  <c r="H73"/>
  <c r="G73"/>
  <c r="K72"/>
  <c r="J72"/>
  <c r="H72"/>
  <c r="G72"/>
  <c r="K71"/>
  <c r="J71"/>
  <c r="H71"/>
  <c r="G71"/>
  <c r="K70"/>
  <c r="J70"/>
  <c r="H70"/>
  <c r="G70"/>
  <c r="K69"/>
  <c r="J69"/>
  <c r="H69"/>
  <c r="G69"/>
  <c r="K68"/>
  <c r="J68"/>
  <c r="H68"/>
  <c r="G68"/>
  <c r="K67"/>
  <c r="J67"/>
  <c r="H67"/>
  <c r="G67"/>
  <c r="J66"/>
  <c r="K65"/>
  <c r="J65"/>
  <c r="G65"/>
  <c r="K63"/>
  <c r="J63"/>
  <c r="K61"/>
  <c r="J61"/>
  <c r="H61"/>
  <c r="F60"/>
  <c r="D60"/>
  <c r="C60"/>
  <c r="K55"/>
  <c r="J55"/>
  <c r="H55"/>
  <c r="G55"/>
  <c r="K54"/>
  <c r="J54"/>
  <c r="H54"/>
  <c r="G54"/>
  <c r="K53"/>
  <c r="J53"/>
  <c r="H53"/>
  <c r="G53"/>
  <c r="K52"/>
  <c r="J52"/>
  <c r="H52"/>
  <c r="H50"/>
  <c r="G50"/>
  <c r="J48"/>
  <c r="J47"/>
  <c r="K40"/>
  <c r="J40"/>
  <c r="H40"/>
  <c r="G40"/>
  <c r="J39"/>
  <c r="F38"/>
  <c r="K37"/>
  <c r="J37"/>
  <c r="H37"/>
  <c r="K36"/>
  <c r="J36"/>
  <c r="H36"/>
  <c r="G36"/>
  <c r="K35"/>
  <c r="J35"/>
  <c r="H35"/>
  <c r="G35"/>
  <c r="K34"/>
  <c r="J34"/>
  <c r="H34"/>
  <c r="G34"/>
  <c r="K33"/>
  <c r="J33"/>
  <c r="H33"/>
  <c r="G33"/>
  <c r="K32"/>
  <c r="J32"/>
  <c r="H32"/>
  <c r="G32"/>
  <c r="K31"/>
  <c r="J31"/>
  <c r="H31"/>
  <c r="G31"/>
  <c r="K30"/>
  <c r="J30"/>
  <c r="H30"/>
  <c r="G30"/>
  <c r="K29"/>
  <c r="J29"/>
  <c r="H29"/>
  <c r="G29"/>
  <c r="H28"/>
  <c r="G28"/>
  <c r="K27"/>
  <c r="J27"/>
  <c r="H27"/>
  <c r="G27"/>
  <c r="K25"/>
  <c r="J25"/>
  <c r="H25"/>
  <c r="G25"/>
  <c r="K24"/>
  <c r="J24"/>
  <c r="H24"/>
  <c r="G24"/>
  <c r="K23"/>
  <c r="J23"/>
  <c r="H23"/>
  <c r="G23"/>
  <c r="K22"/>
  <c r="J22"/>
  <c r="H22"/>
  <c r="G22"/>
  <c r="K21"/>
  <c r="J21"/>
  <c r="H21"/>
  <c r="G21"/>
  <c r="I20"/>
  <c r="F20"/>
  <c r="C20"/>
  <c r="K19"/>
  <c r="J19"/>
  <c r="H19"/>
  <c r="G19"/>
  <c r="K18"/>
  <c r="J18"/>
  <c r="H18"/>
  <c r="G18"/>
  <c r="K17"/>
  <c r="J17"/>
  <c r="H17"/>
  <c r="G17"/>
  <c r="K16"/>
  <c r="J16"/>
  <c r="H16"/>
  <c r="G16"/>
  <c r="K15"/>
  <c r="J15"/>
  <c r="H15"/>
  <c r="G15"/>
  <c r="I14"/>
  <c r="I13" s="1"/>
  <c r="I8" s="1"/>
  <c r="D14"/>
  <c r="D13" s="1"/>
  <c r="D8" s="1"/>
  <c r="D41" s="1"/>
  <c r="C14"/>
  <c r="C13" s="1"/>
  <c r="C8" s="1"/>
  <c r="F13"/>
  <c r="F8" s="1"/>
  <c r="E8"/>
  <c r="K12"/>
  <c r="J12"/>
  <c r="H12"/>
  <c r="G12"/>
  <c r="K11"/>
  <c r="J11"/>
  <c r="H11"/>
  <c r="G11"/>
  <c r="K10"/>
  <c r="J10"/>
  <c r="H10"/>
  <c r="G10"/>
  <c r="K9"/>
  <c r="J9"/>
  <c r="H9"/>
  <c r="G9"/>
  <c r="G60" l="1"/>
  <c r="F43"/>
  <c r="H102"/>
  <c r="C42"/>
  <c r="C41"/>
  <c r="J38"/>
  <c r="G38"/>
  <c r="K38"/>
  <c r="E41"/>
  <c r="E83" s="1"/>
  <c r="E103" s="1"/>
  <c r="G91"/>
  <c r="G97" s="1"/>
  <c r="G102" s="1"/>
  <c r="J91"/>
  <c r="J97" s="1"/>
  <c r="J102" s="1"/>
  <c r="K91"/>
  <c r="K46"/>
  <c r="K60"/>
  <c r="G46"/>
  <c r="K20"/>
  <c r="G14"/>
  <c r="G13" s="1"/>
  <c r="G8" s="1"/>
  <c r="H14"/>
  <c r="G20"/>
  <c r="D42"/>
  <c r="D83" s="1"/>
  <c r="D103" s="1"/>
  <c r="G62"/>
  <c r="J20"/>
  <c r="J60"/>
  <c r="J46"/>
  <c r="I41"/>
  <c r="K14"/>
  <c r="H62"/>
  <c r="H20"/>
  <c r="H13"/>
  <c r="H8"/>
  <c r="K8"/>
  <c r="J13"/>
  <c r="J8" s="1"/>
  <c r="H38"/>
  <c r="F41"/>
  <c r="H46"/>
  <c r="H60"/>
  <c r="K62"/>
  <c r="H91"/>
  <c r="J62"/>
  <c r="K13"/>
  <c r="J14"/>
  <c r="F42" l="1"/>
  <c r="J43"/>
  <c r="J42" s="1"/>
  <c r="K43"/>
  <c r="C83"/>
  <c r="C103" s="1"/>
  <c r="I83"/>
  <c r="I103" s="1"/>
  <c r="H41"/>
  <c r="K41"/>
  <c r="G41"/>
  <c r="F83"/>
  <c r="F103" s="1"/>
  <c r="J41"/>
  <c r="K42"/>
  <c r="G42"/>
  <c r="H42"/>
  <c r="K97"/>
  <c r="H97"/>
  <c r="G83" l="1"/>
  <c r="G103" s="1"/>
  <c r="J83"/>
  <c r="J103" s="1"/>
  <c r="H83"/>
  <c r="K83"/>
  <c r="H103" l="1"/>
  <c r="K103"/>
</calcChain>
</file>

<file path=xl/sharedStrings.xml><?xml version="1.0" encoding="utf-8"?>
<sst xmlns="http://schemas.openxmlformats.org/spreadsheetml/2006/main" count="117" uniqueCount="107">
  <si>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</si>
  <si>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</si>
  <si>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</si>
  <si>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</si>
  <si>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</si>
  <si>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</si>
  <si>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</si>
  <si>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</si>
  <si>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</si>
  <si>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</si>
  <si>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</si>
  <si>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</si>
  <si>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</si>
  <si>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</si>
  <si>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</si>
  <si>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</si>
  <si>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</si>
  <si>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</si>
  <si>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</si>
  <si>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</si>
  <si>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</si>
  <si>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</si>
  <si>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</si>
  <si>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</si>
  <si>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</si>
  <si>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</si>
  <si>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</si>
  <si>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</si>
  <si>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</si>
  <si>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</si>
  <si>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</si>
  <si>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</si>
  <si>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</si>
  <si>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</si>
  <si>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</si>
  <si>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</si>
  <si>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</si>
  <si>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</si>
  <si>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</si>
  <si>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</si>
  <si>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</si>
  <si>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</si>
  <si>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</si>
  <si>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</si>
  <si>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</si>
  <si>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</si>
  <si>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</si>
  <si>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</si>
  <si>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</si>
  <si>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</si>
  <si>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</si>
  <si>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</si>
  <si>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</si>
  <si>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</si>
  <si>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</si>
  <si>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</si>
  <si>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</si>
  <si>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</si>
  <si>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</si>
  <si>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</si>
  <si>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</si>
  <si>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</si>
  <si>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</si>
  <si>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</si>
  <si>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</si>
  <si>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</si>
  <si>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</si>
  <si>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</si>
  <si>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</si>
  <si>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</si>
  <si>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</si>
  <si>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</si>
  <si>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</si>
  <si>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</si>
  <si>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</si>
  <si>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</si>
  <si>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</si>
  <si>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</si>
  <si>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</si>
  <si>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</si>
  <si>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</si>
  <si>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</si>
  <si>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</si>
  <si>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</si>
  <si>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</si>
  <si>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</si>
  <si>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</si>
  <si>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</si>
  <si>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Всього доходів спеціального фонду</t>
  </si>
  <si>
    <t>Бюджет                         на 2025 р.</t>
  </si>
  <si>
    <t>Бюджет                                 на 2025 р.                   зі змінами</t>
  </si>
  <si>
    <t>Відхилення фактичних надходжень на звітну дату 2025 року до фактичних надходжень     у 2024 році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</si>
  <si>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</si>
  <si>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</si>
  <si>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</si>
  <si>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</si>
  <si>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</si>
  <si>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</si>
  <si>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</si>
  <si>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 xml:space="preserve">                                                                                                                                                           01 серпня 2025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</si>
  <si>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01.08.2025 р.                             </t>
  </si>
  <si>
    <t xml:space="preserve"> Фактичні надходження до бюджету станом  на 01.08.2025 р.</t>
  </si>
  <si>
    <t xml:space="preserve"> Фактичні надходження до бюджету станом  на 01.08.2024 р.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</si>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</sst>
</file>

<file path=xl/styles.xml><?xml version="1.0" encoding="utf-8"?>
<styleSheet xmlns="http://schemas.openxmlformats.org/spreadsheetml/2006/main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 applyFill="1" applyBorder="1"/>
    <xf numFmtId="166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4" fontId="27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vertical="center" wrapText="1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0" fontId="4" fillId="0" borderId="6" xfId="1" applyFont="1" applyFill="1" applyBorder="1" applyAlignment="1" applyProtection="1">
      <alignment vertical="center" wrapText="1"/>
      <protection locked="0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Fill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29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113"/>
  <sheetViews>
    <sheetView tabSelected="1" view="pageBreakPreview" zoomScale="60" zoomScaleNormal="10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G26" sqref="G26:H26"/>
    </sheetView>
  </sheetViews>
  <sheetFormatPr defaultRowHeight="15"/>
  <cols>
    <col min="1" max="1" width="16.7109375" style="24" customWidth="1"/>
    <col min="2" max="2" width="126.85546875" style="24" customWidth="1"/>
    <col min="3" max="3" width="19.7109375" style="24" customWidth="1"/>
    <col min="4" max="6" width="19.85546875" style="24" customWidth="1"/>
    <col min="7" max="7" width="18" style="24" customWidth="1"/>
    <col min="8" max="8" width="17.140625" style="24" customWidth="1"/>
    <col min="9" max="9" width="19.7109375" style="24" customWidth="1"/>
    <col min="10" max="10" width="18.7109375" style="24" customWidth="1"/>
    <col min="11" max="11" width="17.5703125" style="24" customWidth="1"/>
    <col min="12" max="13" width="9.140625" style="24"/>
    <col min="14" max="14" width="9.140625" style="24" customWidth="1"/>
    <col min="15" max="16384" width="9.140625" style="24"/>
  </cols>
  <sheetData>
    <row r="1" spans="1:11" ht="20.25">
      <c r="A1" s="155" t="s">
        <v>73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20.25">
      <c r="A2" s="155" t="s">
        <v>83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20.25">
      <c r="A3" s="156" t="s">
        <v>99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5.45" customHeight="1" thickBot="1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4.75" customHeight="1">
      <c r="A5" s="157" t="s">
        <v>38</v>
      </c>
      <c r="B5" s="159" t="s">
        <v>39</v>
      </c>
      <c r="C5" s="161" t="s">
        <v>89</v>
      </c>
      <c r="D5" s="161" t="s">
        <v>90</v>
      </c>
      <c r="E5" s="161" t="s">
        <v>100</v>
      </c>
      <c r="F5" s="163" t="s">
        <v>101</v>
      </c>
      <c r="G5" s="165" t="s">
        <v>0</v>
      </c>
      <c r="H5" s="165"/>
      <c r="I5" s="166" t="s">
        <v>102</v>
      </c>
      <c r="J5" s="165" t="s">
        <v>91</v>
      </c>
      <c r="K5" s="168"/>
    </row>
    <row r="6" spans="1:11" ht="22.5" customHeight="1">
      <c r="A6" s="158"/>
      <c r="B6" s="160"/>
      <c r="C6" s="162"/>
      <c r="D6" s="162"/>
      <c r="E6" s="162"/>
      <c r="F6" s="164"/>
      <c r="G6" s="42" t="s">
        <v>1</v>
      </c>
      <c r="H6" s="43" t="s">
        <v>2</v>
      </c>
      <c r="I6" s="167"/>
      <c r="J6" s="42" t="s">
        <v>1</v>
      </c>
      <c r="K6" s="44" t="s">
        <v>2</v>
      </c>
    </row>
    <row r="7" spans="1:11" ht="11.45" customHeight="1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41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>
      <c r="A8" s="50">
        <v>10000000</v>
      </c>
      <c r="B8" s="64" t="s">
        <v>3</v>
      </c>
      <c r="C8" s="65">
        <f>SUM(C9:C12,C13)</f>
        <v>637816.9</v>
      </c>
      <c r="D8" s="65">
        <f>SUM(D9:D12,D13)</f>
        <v>716861.09999999986</v>
      </c>
      <c r="E8" s="65">
        <f>SUM(E9:E12,E13)</f>
        <v>464494.70000000007</v>
      </c>
      <c r="F8" s="65">
        <f>SUM(F9:F12,F13)</f>
        <v>514012.12100000004</v>
      </c>
      <c r="G8" s="65">
        <f>SUM(G9:G12,G13)</f>
        <v>49517.420999999973</v>
      </c>
      <c r="H8" s="66">
        <f>SUM(F8/E8)</f>
        <v>1.1066049214339797</v>
      </c>
      <c r="I8" s="65">
        <f>SUM(I9:I12,I13)</f>
        <v>360374.92699999991</v>
      </c>
      <c r="J8" s="65">
        <f>SUM(J9:J13)</f>
        <v>153637.19399999999</v>
      </c>
      <c r="K8" s="66">
        <f>SUM(F8/I8)*100%</f>
        <v>1.4263259802200394</v>
      </c>
    </row>
    <row r="9" spans="1:11" ht="20.25">
      <c r="A9" s="51">
        <v>11010000</v>
      </c>
      <c r="B9" s="67" t="s">
        <v>4</v>
      </c>
      <c r="C9" s="68">
        <v>497066.5</v>
      </c>
      <c r="D9" s="68">
        <v>573066.5</v>
      </c>
      <c r="E9" s="68">
        <v>380842.7</v>
      </c>
      <c r="F9" s="69">
        <v>412481.39799999999</v>
      </c>
      <c r="G9" s="70">
        <f>SUM(F9-E9)</f>
        <v>31638.697999999975</v>
      </c>
      <c r="H9" s="71">
        <f>SUM(F9/E9)</f>
        <v>1.0830755007251025</v>
      </c>
      <c r="I9" s="69">
        <v>271705.82299999997</v>
      </c>
      <c r="J9" s="72">
        <f>SUM(F9-I9)</f>
        <v>140775.57500000001</v>
      </c>
      <c r="K9" s="71">
        <f>SUM(F9/I9)*100%</f>
        <v>1.5181176223816153</v>
      </c>
    </row>
    <row r="10" spans="1:11" ht="20.25">
      <c r="A10" s="52">
        <v>11020000</v>
      </c>
      <c r="B10" s="73" t="s">
        <v>5</v>
      </c>
      <c r="C10" s="68">
        <v>600.6</v>
      </c>
      <c r="D10" s="68">
        <v>600.6</v>
      </c>
      <c r="E10" s="68">
        <v>313.2</v>
      </c>
      <c r="F10" s="69">
        <v>178.661</v>
      </c>
      <c r="G10" s="70">
        <f t="shared" ref="G10:G12" si="0">SUM(F10-E10)</f>
        <v>-134.53899999999999</v>
      </c>
      <c r="H10" s="74">
        <f t="shared" ref="H10:H12" si="1">SUM(F10/E10)</f>
        <v>0.5704374201787995</v>
      </c>
      <c r="I10" s="69">
        <v>895.36400000000003</v>
      </c>
      <c r="J10" s="72">
        <f t="shared" ref="J10:J19" si="2">SUM(F10-I10)</f>
        <v>-716.70299999999997</v>
      </c>
      <c r="K10" s="71">
        <f t="shared" ref="K10:K37" si="3">SUM(F10/I10)*100%</f>
        <v>0.19954007532132181</v>
      </c>
    </row>
    <row r="11" spans="1:11" ht="20.25">
      <c r="A11" s="52">
        <v>13000000</v>
      </c>
      <c r="B11" s="73" t="s">
        <v>69</v>
      </c>
      <c r="C11" s="68">
        <v>993.2</v>
      </c>
      <c r="D11" s="68">
        <v>993.2</v>
      </c>
      <c r="E11" s="68">
        <v>443.4</v>
      </c>
      <c r="F11" s="69">
        <v>481.9</v>
      </c>
      <c r="G11" s="70">
        <f t="shared" si="0"/>
        <v>38.5</v>
      </c>
      <c r="H11" s="71">
        <f t="shared" si="1"/>
        <v>1.0868290482634191</v>
      </c>
      <c r="I11" s="69">
        <v>474.79599999999999</v>
      </c>
      <c r="J11" s="72">
        <f t="shared" si="2"/>
        <v>7.103999999999985</v>
      </c>
      <c r="K11" s="71">
        <f t="shared" si="3"/>
        <v>1.014962215351435</v>
      </c>
    </row>
    <row r="12" spans="1:11" ht="20.25">
      <c r="A12" s="52">
        <v>14000000</v>
      </c>
      <c r="B12" s="75" t="s">
        <v>75</v>
      </c>
      <c r="C12" s="68">
        <v>22200</v>
      </c>
      <c r="D12" s="68">
        <v>22200</v>
      </c>
      <c r="E12" s="68">
        <v>12865.4</v>
      </c>
      <c r="F12" s="69">
        <v>16994.117999999999</v>
      </c>
      <c r="G12" s="70">
        <f t="shared" si="0"/>
        <v>4128.7179999999989</v>
      </c>
      <c r="H12" s="71">
        <f t="shared" si="1"/>
        <v>1.3209164114601954</v>
      </c>
      <c r="I12" s="69">
        <v>12279.365</v>
      </c>
      <c r="J12" s="72">
        <f t="shared" si="2"/>
        <v>4714.7529999999988</v>
      </c>
      <c r="K12" s="71">
        <f t="shared" si="3"/>
        <v>1.3839573951910378</v>
      </c>
    </row>
    <row r="13" spans="1:11" ht="20.25">
      <c r="A13" s="53">
        <v>18000000</v>
      </c>
      <c r="B13" s="76" t="s">
        <v>6</v>
      </c>
      <c r="C13" s="77">
        <f>SUM(C18:C19,C14)</f>
        <v>116956.6</v>
      </c>
      <c r="D13" s="77">
        <f>SUM(D18:D19,D14)</f>
        <v>120000.79999999999</v>
      </c>
      <c r="E13" s="77">
        <f>SUM(E18:E19,E14)</f>
        <v>70030</v>
      </c>
      <c r="F13" s="78">
        <f t="shared" ref="F13" si="4">SUM(F18:F19,F14)</f>
        <v>83876.043999999994</v>
      </c>
      <c r="G13" s="79">
        <f>SUM(G18:G19,G14)</f>
        <v>13846.044</v>
      </c>
      <c r="H13" s="80">
        <f t="shared" ref="H13:H19" si="5">SUM(F13/E13)</f>
        <v>1.1977158931886334</v>
      </c>
      <c r="I13" s="81">
        <f>SUM(I18:I19,I14)</f>
        <v>75019.578999999998</v>
      </c>
      <c r="J13" s="82">
        <f t="shared" si="2"/>
        <v>8856.4649999999965</v>
      </c>
      <c r="K13" s="80">
        <f t="shared" si="3"/>
        <v>1.1180553812492069</v>
      </c>
    </row>
    <row r="14" spans="1:11" ht="20.25">
      <c r="A14" s="53">
        <v>18010000</v>
      </c>
      <c r="B14" s="35" t="s">
        <v>7</v>
      </c>
      <c r="C14" s="77">
        <f t="shared" ref="C14:D14" si="6">SUM(C15:C17)</f>
        <v>70097.2</v>
      </c>
      <c r="D14" s="77">
        <f t="shared" si="6"/>
        <v>73141.399999999994</v>
      </c>
      <c r="E14" s="77">
        <f>SUM(E15:E17)</f>
        <v>42713.3</v>
      </c>
      <c r="F14" s="83">
        <f t="shared" ref="F14" si="7">SUM(F15:F17)</f>
        <v>49732.555</v>
      </c>
      <c r="G14" s="79">
        <f>SUM(G15:G17)</f>
        <v>7019.2549999999974</v>
      </c>
      <c r="H14" s="80">
        <f t="shared" si="5"/>
        <v>1.1643341769425448</v>
      </c>
      <c r="I14" s="81">
        <f t="shared" ref="I14" si="8">SUM(I15:I17)</f>
        <v>44767.066999999995</v>
      </c>
      <c r="J14" s="82">
        <f t="shared" si="2"/>
        <v>4965.4880000000048</v>
      </c>
      <c r="K14" s="80">
        <f t="shared" si="3"/>
        <v>1.1109183230610129</v>
      </c>
    </row>
    <row r="15" spans="1:11" ht="20.25">
      <c r="A15" s="52"/>
      <c r="B15" s="38" t="s">
        <v>8</v>
      </c>
      <c r="C15" s="84">
        <v>4495.2</v>
      </c>
      <c r="D15" s="84">
        <v>4495.2</v>
      </c>
      <c r="E15" s="84">
        <v>2081.3000000000002</v>
      </c>
      <c r="F15" s="85">
        <v>2820.7719999999999</v>
      </c>
      <c r="G15" s="70">
        <f t="shared" ref="G15:G19" si="9">SUM(F15-E15)</f>
        <v>739.47199999999975</v>
      </c>
      <c r="H15" s="71">
        <f t="shared" si="5"/>
        <v>1.3552933262864555</v>
      </c>
      <c r="I15" s="85">
        <v>2518.848</v>
      </c>
      <c r="J15" s="72">
        <f t="shared" si="2"/>
        <v>301.92399999999998</v>
      </c>
      <c r="K15" s="71">
        <f t="shared" si="3"/>
        <v>1.1198659069542902</v>
      </c>
    </row>
    <row r="16" spans="1:11" ht="20.25">
      <c r="A16" s="52"/>
      <c r="B16" s="38" t="s">
        <v>9</v>
      </c>
      <c r="C16" s="84">
        <v>65602</v>
      </c>
      <c r="D16" s="84">
        <v>68602</v>
      </c>
      <c r="E16" s="84">
        <v>40587.800000000003</v>
      </c>
      <c r="F16" s="85">
        <v>46867.538</v>
      </c>
      <c r="G16" s="70">
        <f t="shared" si="9"/>
        <v>6279.7379999999976</v>
      </c>
      <c r="H16" s="71">
        <f t="shared" si="5"/>
        <v>1.1547198419229423</v>
      </c>
      <c r="I16" s="85">
        <v>42123.218999999997</v>
      </c>
      <c r="J16" s="72">
        <f t="shared" si="2"/>
        <v>4744.3190000000031</v>
      </c>
      <c r="K16" s="71">
        <f t="shared" si="3"/>
        <v>1.1126295452396457</v>
      </c>
    </row>
    <row r="17" spans="1:11" ht="20.25">
      <c r="A17" s="52"/>
      <c r="B17" s="38" t="s">
        <v>10</v>
      </c>
      <c r="C17" s="84">
        <v>0</v>
      </c>
      <c r="D17" s="84">
        <v>44.2</v>
      </c>
      <c r="E17" s="84">
        <v>44.2</v>
      </c>
      <c r="F17" s="85">
        <v>44.244999999999997</v>
      </c>
      <c r="G17" s="70">
        <f t="shared" si="9"/>
        <v>4.49999999999946E-2</v>
      </c>
      <c r="H17" s="71">
        <f t="shared" si="5"/>
        <v>1.0010180995475111</v>
      </c>
      <c r="I17" s="85">
        <v>125</v>
      </c>
      <c r="J17" s="72">
        <f t="shared" si="2"/>
        <v>-80.754999999999995</v>
      </c>
      <c r="K17" s="71">
        <f t="shared" si="3"/>
        <v>0.35396</v>
      </c>
    </row>
    <row r="18" spans="1:11" ht="20.25">
      <c r="A18" s="52">
        <v>18030000</v>
      </c>
      <c r="B18" s="38" t="s">
        <v>11</v>
      </c>
      <c r="C18" s="84">
        <v>160</v>
      </c>
      <c r="D18" s="84">
        <v>160</v>
      </c>
      <c r="E18" s="84">
        <v>80</v>
      </c>
      <c r="F18" s="85">
        <v>92.578999999999994</v>
      </c>
      <c r="G18" s="70">
        <f t="shared" si="9"/>
        <v>12.578999999999994</v>
      </c>
      <c r="H18" s="71">
        <f t="shared" si="5"/>
        <v>1.1572374999999999</v>
      </c>
      <c r="I18" s="85">
        <v>67.876999999999995</v>
      </c>
      <c r="J18" s="72">
        <f t="shared" si="2"/>
        <v>24.701999999999998</v>
      </c>
      <c r="K18" s="71">
        <f t="shared" si="3"/>
        <v>1.363922978328447</v>
      </c>
    </row>
    <row r="19" spans="1:11" ht="20.25">
      <c r="A19" s="52">
        <v>18050000</v>
      </c>
      <c r="B19" s="38" t="s">
        <v>12</v>
      </c>
      <c r="C19" s="68">
        <v>46699.4</v>
      </c>
      <c r="D19" s="68">
        <v>46699.4</v>
      </c>
      <c r="E19" s="68">
        <v>27236.7</v>
      </c>
      <c r="F19" s="69">
        <v>34050.910000000003</v>
      </c>
      <c r="G19" s="70">
        <f t="shared" si="9"/>
        <v>6814.2100000000028</v>
      </c>
      <c r="H19" s="71">
        <f t="shared" si="5"/>
        <v>1.2501848608678732</v>
      </c>
      <c r="I19" s="69">
        <v>30184.634999999998</v>
      </c>
      <c r="J19" s="72">
        <f t="shared" si="2"/>
        <v>3866.2750000000051</v>
      </c>
      <c r="K19" s="71">
        <f t="shared" si="3"/>
        <v>1.1280875186994974</v>
      </c>
    </row>
    <row r="20" spans="1:11" ht="20.25">
      <c r="A20" s="50">
        <v>20000000</v>
      </c>
      <c r="B20" s="86" t="s">
        <v>14</v>
      </c>
      <c r="C20" s="87">
        <f>SUM(C21:C37)</f>
        <v>4484.3999999999996</v>
      </c>
      <c r="D20" s="87">
        <f>SUM(D21:D37)</f>
        <v>5721.7</v>
      </c>
      <c r="E20" s="87">
        <f>SUM(E21:E37)</f>
        <v>3821.1</v>
      </c>
      <c r="F20" s="87">
        <f>SUM(F21:F37)</f>
        <v>4252.433</v>
      </c>
      <c r="G20" s="87">
        <f>SUM(G21:G37)</f>
        <v>431.33299999999997</v>
      </c>
      <c r="H20" s="66">
        <f>SUM(F20/E20)</f>
        <v>1.1128818926487138</v>
      </c>
      <c r="I20" s="87">
        <f>SUM(I21:I37)</f>
        <v>2996.1499999999996</v>
      </c>
      <c r="J20" s="87">
        <f>SUM(J21:J37)</f>
        <v>1256.2829999999999</v>
      </c>
      <c r="K20" s="66">
        <f>SUM(F20/I20)*100%</f>
        <v>1.4192991005123243</v>
      </c>
    </row>
    <row r="21" spans="1:11" ht="42" customHeight="1">
      <c r="A21" s="52">
        <v>21010300</v>
      </c>
      <c r="B21" s="25" t="s">
        <v>53</v>
      </c>
      <c r="C21" s="68">
        <v>441</v>
      </c>
      <c r="D21" s="68">
        <v>441</v>
      </c>
      <c r="E21" s="68">
        <v>220.5</v>
      </c>
      <c r="F21" s="69">
        <v>118.045</v>
      </c>
      <c r="G21" s="70">
        <f t="shared" ref="G21:G22" si="10">SUM(F21-E21)</f>
        <v>-102.455</v>
      </c>
      <c r="H21" s="71">
        <f t="shared" ref="H21:H37" si="11">SUM(F21/E21)</f>
        <v>0.5353514739229025</v>
      </c>
      <c r="I21" s="69">
        <v>197.00399999999999</v>
      </c>
      <c r="J21" s="72">
        <f t="shared" ref="J21:J41" si="12">SUM(F21-I21)</f>
        <v>-78.958999999999989</v>
      </c>
      <c r="K21" s="88">
        <f t="shared" si="3"/>
        <v>0.59920103145113812</v>
      </c>
    </row>
    <row r="22" spans="1:11" ht="20.25">
      <c r="A22" s="52">
        <v>21050000</v>
      </c>
      <c r="B22" s="26" t="s">
        <v>34</v>
      </c>
      <c r="C22" s="68">
        <v>0</v>
      </c>
      <c r="D22" s="68">
        <v>0</v>
      </c>
      <c r="E22" s="68"/>
      <c r="F22" s="69"/>
      <c r="G22" s="70">
        <f t="shared" si="10"/>
        <v>0</v>
      </c>
      <c r="H22" s="71" t="e">
        <f t="shared" si="11"/>
        <v>#DIV/0!</v>
      </c>
      <c r="I22" s="69"/>
      <c r="J22" s="72">
        <f t="shared" si="12"/>
        <v>0</v>
      </c>
      <c r="K22" s="88" t="e">
        <f t="shared" si="3"/>
        <v>#DIV/0!</v>
      </c>
    </row>
    <row r="23" spans="1:11" ht="60" customHeight="1">
      <c r="A23" s="54">
        <v>21080900</v>
      </c>
      <c r="B23" s="34" t="s">
        <v>76</v>
      </c>
      <c r="C23" s="68">
        <v>0</v>
      </c>
      <c r="D23" s="68">
        <v>0</v>
      </c>
      <c r="E23" s="68"/>
      <c r="F23" s="69">
        <v>0.12</v>
      </c>
      <c r="G23" s="70">
        <f t="shared" ref="G23:G36" si="13">SUM(F23-E23)</f>
        <v>0.12</v>
      </c>
      <c r="H23" s="71" t="e">
        <f t="shared" si="11"/>
        <v>#DIV/0!</v>
      </c>
      <c r="I23" s="69"/>
      <c r="J23" s="72">
        <f t="shared" si="12"/>
        <v>0.12</v>
      </c>
      <c r="K23" s="88" t="e">
        <f t="shared" si="3"/>
        <v>#DIV/0!</v>
      </c>
    </row>
    <row r="24" spans="1:11" ht="20.25">
      <c r="A24" s="51">
        <v>21081100</v>
      </c>
      <c r="B24" s="27" t="s">
        <v>16</v>
      </c>
      <c r="C24" s="68">
        <v>50</v>
      </c>
      <c r="D24" s="68">
        <v>50</v>
      </c>
      <c r="E24" s="68">
        <v>29</v>
      </c>
      <c r="F24" s="69">
        <v>44.308</v>
      </c>
      <c r="G24" s="70">
        <f t="shared" si="13"/>
        <v>15.308</v>
      </c>
      <c r="H24" s="71">
        <f t="shared" si="11"/>
        <v>1.5278620689655171</v>
      </c>
      <c r="I24" s="69">
        <v>13.957000000000001</v>
      </c>
      <c r="J24" s="72">
        <f t="shared" si="12"/>
        <v>30.350999999999999</v>
      </c>
      <c r="K24" s="88">
        <f t="shared" si="3"/>
        <v>3.1746077237228629</v>
      </c>
    </row>
    <row r="25" spans="1:11" ht="39" customHeight="1">
      <c r="A25" s="51">
        <v>21081500</v>
      </c>
      <c r="B25" s="28" t="s">
        <v>32</v>
      </c>
      <c r="C25" s="68">
        <v>0</v>
      </c>
      <c r="D25" s="68">
        <v>52</v>
      </c>
      <c r="E25" s="68">
        <v>52</v>
      </c>
      <c r="F25" s="69">
        <v>82.2</v>
      </c>
      <c r="G25" s="70">
        <f t="shared" si="13"/>
        <v>30.200000000000003</v>
      </c>
      <c r="H25" s="71">
        <f t="shared" si="11"/>
        <v>1.5807692307692309</v>
      </c>
      <c r="I25" s="69">
        <v>11.9</v>
      </c>
      <c r="J25" s="72">
        <f t="shared" si="12"/>
        <v>70.3</v>
      </c>
      <c r="K25" s="88">
        <f t="shared" si="3"/>
        <v>6.9075630252100844</v>
      </c>
    </row>
    <row r="26" spans="1:11" ht="39" customHeight="1">
      <c r="A26" s="51">
        <v>21081700</v>
      </c>
      <c r="B26" s="63" t="s">
        <v>92</v>
      </c>
      <c r="C26" s="68">
        <v>5.6</v>
      </c>
      <c r="D26" s="68">
        <v>5.6</v>
      </c>
      <c r="E26" s="68">
        <v>3.1</v>
      </c>
      <c r="F26" s="69">
        <v>1.1120000000000001</v>
      </c>
      <c r="G26" s="70">
        <f t="shared" ref="G26" si="14">SUM(F26-E26)</f>
        <v>-1.988</v>
      </c>
      <c r="H26" s="71">
        <f t="shared" ref="H26" si="15">SUM(F26/E26)</f>
        <v>0.35870967741935483</v>
      </c>
      <c r="I26" s="69">
        <v>7.6580000000000004</v>
      </c>
      <c r="J26" s="72">
        <f t="shared" ref="J26" si="16">SUM(F26-I26)</f>
        <v>-6.5460000000000003</v>
      </c>
      <c r="K26" s="104">
        <f t="shared" ref="K26" si="17">SUM(F26/I26)*100%</f>
        <v>0.14520762601201359</v>
      </c>
    </row>
    <row r="27" spans="1:11" ht="63.75" customHeight="1">
      <c r="A27" s="51">
        <v>21082400</v>
      </c>
      <c r="B27" s="28" t="s">
        <v>72</v>
      </c>
      <c r="C27" s="68"/>
      <c r="D27" s="68">
        <v>1.5</v>
      </c>
      <c r="E27" s="68">
        <v>1.5</v>
      </c>
      <c r="F27" s="69">
        <v>3.11</v>
      </c>
      <c r="G27" s="70">
        <f t="shared" si="13"/>
        <v>1.6099999999999999</v>
      </c>
      <c r="H27" s="71">
        <f t="shared" si="11"/>
        <v>2.0733333333333333</v>
      </c>
      <c r="I27" s="69">
        <v>2.13</v>
      </c>
      <c r="J27" s="72">
        <f t="shared" si="12"/>
        <v>0.98</v>
      </c>
      <c r="K27" s="88">
        <f t="shared" si="3"/>
        <v>1.460093896713615</v>
      </c>
    </row>
    <row r="28" spans="1:11" ht="61.5" customHeight="1">
      <c r="A28" s="54">
        <v>22010200</v>
      </c>
      <c r="B28" s="34" t="s">
        <v>77</v>
      </c>
      <c r="C28" s="68">
        <v>50</v>
      </c>
      <c r="D28" s="68">
        <v>50</v>
      </c>
      <c r="E28" s="68">
        <v>33.299999999999997</v>
      </c>
      <c r="F28" s="69"/>
      <c r="G28" s="70">
        <f t="shared" si="13"/>
        <v>-33.299999999999997</v>
      </c>
      <c r="H28" s="71">
        <f t="shared" si="11"/>
        <v>0</v>
      </c>
      <c r="I28" s="69">
        <v>23.597999999999999</v>
      </c>
      <c r="J28" s="72">
        <f t="shared" ref="J28" si="18">SUM(F28-I28)</f>
        <v>-23.597999999999999</v>
      </c>
      <c r="K28" s="104">
        <f t="shared" ref="K28" si="19">SUM(F28/I28)*100%</f>
        <v>0</v>
      </c>
    </row>
    <row r="29" spans="1:11" ht="40.15" customHeight="1">
      <c r="A29" s="51">
        <v>22010300</v>
      </c>
      <c r="B29" s="28" t="s">
        <v>33</v>
      </c>
      <c r="C29" s="68"/>
      <c r="D29" s="68">
        <v>27.8</v>
      </c>
      <c r="E29" s="68">
        <v>27.8</v>
      </c>
      <c r="F29" s="69">
        <v>38.19</v>
      </c>
      <c r="G29" s="70">
        <f t="shared" si="13"/>
        <v>10.389999999999997</v>
      </c>
      <c r="H29" s="71">
        <f t="shared" si="11"/>
        <v>1.3737410071942444</v>
      </c>
      <c r="I29" s="69">
        <v>2.5000000000000001E-2</v>
      </c>
      <c r="J29" s="72">
        <f t="shared" si="12"/>
        <v>38.164999999999999</v>
      </c>
      <c r="K29" s="88">
        <f t="shared" si="3"/>
        <v>1527.6</v>
      </c>
    </row>
    <row r="30" spans="1:11" ht="27" customHeight="1">
      <c r="A30" s="51">
        <v>22012500</v>
      </c>
      <c r="B30" s="29" t="s">
        <v>54</v>
      </c>
      <c r="C30" s="68">
        <v>1400</v>
      </c>
      <c r="D30" s="68">
        <v>1400</v>
      </c>
      <c r="E30" s="68">
        <v>816.5</v>
      </c>
      <c r="F30" s="69">
        <v>868.51400000000001</v>
      </c>
      <c r="G30" s="70">
        <f t="shared" si="13"/>
        <v>52.01400000000001</v>
      </c>
      <c r="H30" s="71">
        <f t="shared" si="11"/>
        <v>1.0637036129822413</v>
      </c>
      <c r="I30" s="69">
        <v>944.68899999999996</v>
      </c>
      <c r="J30" s="72">
        <f t="shared" si="12"/>
        <v>-76.174999999999955</v>
      </c>
      <c r="K30" s="88">
        <f t="shared" si="3"/>
        <v>0.91936499736950472</v>
      </c>
    </row>
    <row r="31" spans="1:11" ht="39.75" customHeight="1">
      <c r="A31" s="51">
        <v>22012600</v>
      </c>
      <c r="B31" s="30" t="s">
        <v>30</v>
      </c>
      <c r="C31" s="68">
        <v>200</v>
      </c>
      <c r="D31" s="68">
        <v>200</v>
      </c>
      <c r="E31" s="68">
        <v>116.7</v>
      </c>
      <c r="F31" s="69">
        <v>118.37</v>
      </c>
      <c r="G31" s="70">
        <f t="shared" si="13"/>
        <v>1.6700000000000017</v>
      </c>
      <c r="H31" s="71">
        <f t="shared" si="11"/>
        <v>1.0143101970865467</v>
      </c>
      <c r="I31" s="69">
        <v>151.226</v>
      </c>
      <c r="J31" s="72">
        <f t="shared" si="12"/>
        <v>-32.855999999999995</v>
      </c>
      <c r="K31" s="88">
        <f t="shared" si="3"/>
        <v>0.78273577294909613</v>
      </c>
    </row>
    <row r="32" spans="1:11" ht="61.5" customHeight="1">
      <c r="A32" s="54">
        <v>22012900</v>
      </c>
      <c r="B32" s="34" t="s">
        <v>78</v>
      </c>
      <c r="C32" s="68">
        <v>7</v>
      </c>
      <c r="D32" s="68">
        <v>7</v>
      </c>
      <c r="E32" s="68">
        <v>7</v>
      </c>
      <c r="F32" s="69">
        <v>3.03</v>
      </c>
      <c r="G32" s="70">
        <f t="shared" si="13"/>
        <v>-3.97</v>
      </c>
      <c r="H32" s="71">
        <f t="shared" si="11"/>
        <v>0.43285714285714283</v>
      </c>
      <c r="I32" s="69">
        <v>4.54</v>
      </c>
      <c r="J32" s="72">
        <f t="shared" si="12"/>
        <v>-1.5100000000000002</v>
      </c>
      <c r="K32" s="88">
        <f t="shared" si="3"/>
        <v>0.66740088105726869</v>
      </c>
    </row>
    <row r="33" spans="1:11" ht="40.9" customHeight="1">
      <c r="A33" s="51">
        <v>22080400</v>
      </c>
      <c r="B33" s="31" t="s">
        <v>55</v>
      </c>
      <c r="C33" s="68">
        <v>2063.6</v>
      </c>
      <c r="D33" s="68">
        <v>2063.6</v>
      </c>
      <c r="E33" s="68">
        <v>1202.0999999999999</v>
      </c>
      <c r="F33" s="69">
        <v>1444.1859999999999</v>
      </c>
      <c r="G33" s="70">
        <f t="shared" si="13"/>
        <v>242.08600000000001</v>
      </c>
      <c r="H33" s="71">
        <f t="shared" si="11"/>
        <v>1.2013859079943432</v>
      </c>
      <c r="I33" s="69">
        <v>1009.888</v>
      </c>
      <c r="J33" s="72">
        <f t="shared" si="12"/>
        <v>434.29799999999989</v>
      </c>
      <c r="K33" s="88">
        <f t="shared" si="3"/>
        <v>1.4300457080389111</v>
      </c>
    </row>
    <row r="34" spans="1:11" ht="21" customHeight="1">
      <c r="A34" s="51">
        <v>22090000</v>
      </c>
      <c r="B34" s="27" t="s">
        <v>17</v>
      </c>
      <c r="C34" s="68">
        <v>255.2</v>
      </c>
      <c r="D34" s="68">
        <v>305.2</v>
      </c>
      <c r="E34" s="68">
        <v>198.6</v>
      </c>
      <c r="F34" s="69">
        <v>373.77300000000002</v>
      </c>
      <c r="G34" s="70">
        <f t="shared" si="13"/>
        <v>175.17300000000003</v>
      </c>
      <c r="H34" s="71">
        <f t="shared" si="11"/>
        <v>1.8820392749244714</v>
      </c>
      <c r="I34" s="69">
        <v>252.98</v>
      </c>
      <c r="J34" s="72">
        <f t="shared" si="12"/>
        <v>120.79300000000003</v>
      </c>
      <c r="K34" s="88">
        <f t="shared" si="3"/>
        <v>1.4774804332358291</v>
      </c>
    </row>
    <row r="35" spans="1:11" ht="24" customHeight="1">
      <c r="A35" s="51">
        <v>24060300</v>
      </c>
      <c r="B35" s="32" t="s">
        <v>15</v>
      </c>
      <c r="C35" s="68">
        <v>12</v>
      </c>
      <c r="D35" s="68">
        <v>92</v>
      </c>
      <c r="E35" s="68">
        <v>87</v>
      </c>
      <c r="F35" s="69">
        <v>131.31800000000001</v>
      </c>
      <c r="G35" s="70">
        <f t="shared" si="13"/>
        <v>44.318000000000012</v>
      </c>
      <c r="H35" s="71">
        <f t="shared" si="11"/>
        <v>1.5094022988505749</v>
      </c>
      <c r="I35" s="69">
        <v>37.682000000000002</v>
      </c>
      <c r="J35" s="72">
        <f t="shared" si="12"/>
        <v>93.63600000000001</v>
      </c>
      <c r="K35" s="88">
        <f t="shared" si="3"/>
        <v>3.4848999522318351</v>
      </c>
    </row>
    <row r="36" spans="1:11" ht="20.25" hidden="1">
      <c r="A36" s="51">
        <v>240606</v>
      </c>
      <c r="B36" s="32" t="s">
        <v>68</v>
      </c>
      <c r="C36" s="89"/>
      <c r="D36" s="89"/>
      <c r="E36" s="89"/>
      <c r="F36" s="85"/>
      <c r="G36" s="70">
        <f t="shared" si="13"/>
        <v>0</v>
      </c>
      <c r="H36" s="71" t="e">
        <f t="shared" si="11"/>
        <v>#DIV/0!</v>
      </c>
      <c r="I36" s="85"/>
      <c r="J36" s="72">
        <f t="shared" si="12"/>
        <v>0</v>
      </c>
      <c r="K36" s="88" t="e">
        <f t="shared" si="3"/>
        <v>#DIV/0!</v>
      </c>
    </row>
    <row r="37" spans="1:11" ht="79.150000000000006" customHeight="1">
      <c r="A37" s="51">
        <v>24062200</v>
      </c>
      <c r="B37" s="33" t="s">
        <v>40</v>
      </c>
      <c r="C37" s="68">
        <v>0</v>
      </c>
      <c r="D37" s="68">
        <v>1026</v>
      </c>
      <c r="E37" s="68">
        <v>1026</v>
      </c>
      <c r="F37" s="69">
        <v>1026.1569999999999</v>
      </c>
      <c r="G37" s="70">
        <f>SUM(F37-E37)</f>
        <v>0.15699999999992542</v>
      </c>
      <c r="H37" s="71">
        <f t="shared" si="11"/>
        <v>1.000153021442495</v>
      </c>
      <c r="I37" s="69">
        <v>338.87299999999999</v>
      </c>
      <c r="J37" s="72">
        <f t="shared" si="12"/>
        <v>687.28399999999988</v>
      </c>
      <c r="K37" s="88">
        <f t="shared" si="3"/>
        <v>3.0281462376760615</v>
      </c>
    </row>
    <row r="38" spans="1:11" ht="20.25">
      <c r="A38" s="50">
        <v>30000000</v>
      </c>
      <c r="B38" s="86" t="s">
        <v>18</v>
      </c>
      <c r="C38" s="90"/>
      <c r="D38" s="90"/>
      <c r="E38" s="91">
        <f>SUM(E40)</f>
        <v>0</v>
      </c>
      <c r="F38" s="91">
        <f>SUM(F40,F39)</f>
        <v>0</v>
      </c>
      <c r="G38" s="92">
        <f>SUM(F38-E38)</f>
        <v>0</v>
      </c>
      <c r="H38" s="66" t="e">
        <f>SUM(F38/E38)</f>
        <v>#DIV/0!</v>
      </c>
      <c r="I38" s="91">
        <f>SUM(I40,I39)</f>
        <v>0</v>
      </c>
      <c r="J38" s="87">
        <f>SUM(F38-I38)</f>
        <v>0</v>
      </c>
      <c r="K38" s="66" t="e">
        <f>SUM(F38/I38)*100%</f>
        <v>#DIV/0!</v>
      </c>
    </row>
    <row r="39" spans="1:11" ht="1.9" hidden="1" customHeight="1">
      <c r="A39" s="51">
        <v>310102</v>
      </c>
      <c r="B39" s="32" t="s">
        <v>19</v>
      </c>
      <c r="C39" s="84"/>
      <c r="D39" s="84"/>
      <c r="E39" s="84"/>
      <c r="F39" s="85"/>
      <c r="G39" s="70">
        <v>0</v>
      </c>
      <c r="H39" s="71"/>
      <c r="I39" s="93"/>
      <c r="J39" s="72">
        <f t="shared" si="12"/>
        <v>0</v>
      </c>
      <c r="K39" s="88"/>
    </row>
    <row r="40" spans="1:11" ht="39.75" customHeight="1">
      <c r="A40" s="54">
        <v>31010200</v>
      </c>
      <c r="B40" s="34" t="s">
        <v>79</v>
      </c>
      <c r="C40" s="68">
        <v>0</v>
      </c>
      <c r="D40" s="68">
        <v>0</v>
      </c>
      <c r="E40" s="68"/>
      <c r="F40" s="69"/>
      <c r="G40" s="70">
        <f t="shared" ref="G40" si="20">SUM(F40-E40)</f>
        <v>0</v>
      </c>
      <c r="H40" s="71" t="e">
        <f t="shared" ref="H40" si="21">SUM(F40/E40)</f>
        <v>#DIV/0!</v>
      </c>
      <c r="I40" s="69"/>
      <c r="J40" s="72">
        <f t="shared" si="12"/>
        <v>0</v>
      </c>
      <c r="K40" s="88" t="e">
        <f t="shared" ref="K40" si="22">SUM(F40/I40)*100%</f>
        <v>#DIV/0!</v>
      </c>
    </row>
    <row r="41" spans="1:11" ht="25.9" customHeight="1">
      <c r="A41" s="55"/>
      <c r="B41" s="94" t="s">
        <v>20</v>
      </c>
      <c r="C41" s="95">
        <f>SUM(C8,C20,C38)</f>
        <v>642301.30000000005</v>
      </c>
      <c r="D41" s="95">
        <f>SUM(D8,D20,D38)</f>
        <v>722582.79999999981</v>
      </c>
      <c r="E41" s="95">
        <f>SUM(E8,E20,E38)</f>
        <v>468315.80000000005</v>
      </c>
      <c r="F41" s="95">
        <f>SUM(F8,F20,F38)</f>
        <v>518264.55400000006</v>
      </c>
      <c r="G41" s="95">
        <f t="shared" ref="G41:G71" si="23">SUM(F41-E41)</f>
        <v>49948.754000000015</v>
      </c>
      <c r="H41" s="96">
        <f>SUM(F41/E41)</f>
        <v>1.1066561367350836</v>
      </c>
      <c r="I41" s="95">
        <f>SUM(I8,I20,I38)</f>
        <v>363371.07699999993</v>
      </c>
      <c r="J41" s="95">
        <f t="shared" si="12"/>
        <v>154893.47700000013</v>
      </c>
      <c r="K41" s="96">
        <f t="shared" ref="K41:K65" si="24">SUM(F41/I41)*100%</f>
        <v>1.4262680405903636</v>
      </c>
    </row>
    <row r="42" spans="1:11" ht="20.25">
      <c r="A42" s="56">
        <v>40000000</v>
      </c>
      <c r="B42" s="97" t="s">
        <v>21</v>
      </c>
      <c r="C42" s="98">
        <f>SUM(C46,C62,C60)</f>
        <v>61698.21</v>
      </c>
      <c r="D42" s="98">
        <f>SUM(D46,D62,D60)</f>
        <v>78170.941000000006</v>
      </c>
      <c r="E42" s="98">
        <f>SUM(E46,E62,E60)</f>
        <v>69998.246000000014</v>
      </c>
      <c r="F42" s="81">
        <f>F43</f>
        <v>69948.24500000001</v>
      </c>
      <c r="G42" s="79">
        <f t="shared" si="23"/>
        <v>-50.001000000003842</v>
      </c>
      <c r="H42" s="80">
        <f t="shared" ref="H42:H71" si="25">SUM(F42/E42)</f>
        <v>0.99928568210123436</v>
      </c>
      <c r="I42" s="81">
        <f>I43</f>
        <v>55485.326000000001</v>
      </c>
      <c r="J42" s="98">
        <f>J43</f>
        <v>14462.919000000009</v>
      </c>
      <c r="K42" s="80">
        <f t="shared" si="24"/>
        <v>1.26066205324269</v>
      </c>
    </row>
    <row r="43" spans="1:11" ht="20.25">
      <c r="A43" s="170">
        <v>41000000</v>
      </c>
      <c r="B43" s="171" t="s">
        <v>104</v>
      </c>
      <c r="C43" s="98">
        <f>C42</f>
        <v>61698.21</v>
      </c>
      <c r="D43" s="98">
        <f t="shared" ref="D43:E43" si="26">D42</f>
        <v>78170.941000000006</v>
      </c>
      <c r="E43" s="98">
        <f t="shared" si="26"/>
        <v>69998.246000000014</v>
      </c>
      <c r="F43" s="81">
        <f>F44+F46+F60+F62</f>
        <v>69948.24500000001</v>
      </c>
      <c r="G43" s="79">
        <f t="shared" ref="G43" si="27">SUM(F43-E43)</f>
        <v>-50.001000000003842</v>
      </c>
      <c r="H43" s="80">
        <f t="shared" ref="H43" si="28">SUM(F43/E43)</f>
        <v>0.99928568210123436</v>
      </c>
      <c r="I43" s="81">
        <f>I44+I46+I60+I62</f>
        <v>55485.326000000001</v>
      </c>
      <c r="J43" s="82">
        <f>SUM(F43-I43)</f>
        <v>14462.919000000009</v>
      </c>
      <c r="K43" s="80">
        <f t="shared" ref="K43:K44" si="29">SUM(F43/I43)*100%</f>
        <v>1.26066205324269</v>
      </c>
    </row>
    <row r="44" spans="1:11" ht="20.25">
      <c r="A44" s="170">
        <v>41020000</v>
      </c>
      <c r="B44" s="172" t="s">
        <v>105</v>
      </c>
      <c r="C44" s="98"/>
      <c r="D44" s="98"/>
      <c r="E44" s="98"/>
      <c r="F44" s="81">
        <f>F45</f>
        <v>0</v>
      </c>
      <c r="G44" s="79"/>
      <c r="H44" s="80"/>
      <c r="I44" s="81">
        <f>I45</f>
        <v>2516.6999999999998</v>
      </c>
      <c r="J44" s="82">
        <f t="shared" ref="J44" si="30">SUM(F44-I44)</f>
        <v>-2516.6999999999998</v>
      </c>
      <c r="K44" s="80">
        <f t="shared" si="29"/>
        <v>0</v>
      </c>
    </row>
    <row r="45" spans="1:11" ht="81">
      <c r="A45" s="47">
        <v>41021400</v>
      </c>
      <c r="B45" s="113" t="s">
        <v>106</v>
      </c>
      <c r="C45" s="98"/>
      <c r="D45" s="98"/>
      <c r="E45" s="98"/>
      <c r="F45" s="174"/>
      <c r="G45" s="79"/>
      <c r="H45" s="80"/>
      <c r="I45" s="173">
        <v>2516.6999999999998</v>
      </c>
      <c r="J45" s="72">
        <f t="shared" ref="J45" si="31">SUM(F45-I45)</f>
        <v>-2516.6999999999998</v>
      </c>
      <c r="K45" s="104">
        <f t="shared" ref="K45" si="32">SUM(F45/I45)*100%</f>
        <v>0</v>
      </c>
    </row>
    <row r="46" spans="1:11" ht="20.25">
      <c r="A46" s="56">
        <v>41030000</v>
      </c>
      <c r="B46" s="97" t="s">
        <v>42</v>
      </c>
      <c r="C46" s="98">
        <f>SUM(C47:C59)</f>
        <v>59663.5</v>
      </c>
      <c r="D46" s="98">
        <f t="shared" ref="D46:E46" si="33">SUM(D47:D59)</f>
        <v>73705.900000000009</v>
      </c>
      <c r="E46" s="98">
        <f t="shared" si="33"/>
        <v>67991.400000000009</v>
      </c>
      <c r="F46" s="99">
        <f>SUM(F47:F59)</f>
        <v>67991.400000000009</v>
      </c>
      <c r="G46" s="79">
        <f t="shared" si="23"/>
        <v>0</v>
      </c>
      <c r="H46" s="80">
        <f t="shared" si="25"/>
        <v>1</v>
      </c>
      <c r="I46" s="99">
        <f>SUM(I47:I59)</f>
        <v>50786.1</v>
      </c>
      <c r="J46" s="82">
        <f t="shared" ref="J46:J66" si="34">SUM(F46-I46)</f>
        <v>17205.30000000001</v>
      </c>
      <c r="K46" s="80">
        <f t="shared" si="24"/>
        <v>1.3387797054705917</v>
      </c>
    </row>
    <row r="47" spans="1:11" ht="35.25" hidden="1" customHeight="1">
      <c r="A47" s="51">
        <v>410304</v>
      </c>
      <c r="B47" s="100" t="s">
        <v>60</v>
      </c>
      <c r="C47" s="98"/>
      <c r="D47" s="98"/>
      <c r="E47" s="98"/>
      <c r="F47" s="101"/>
      <c r="G47" s="70"/>
      <c r="H47" s="71"/>
      <c r="I47" s="93"/>
      <c r="J47" s="72">
        <f t="shared" si="34"/>
        <v>0</v>
      </c>
      <c r="K47" s="80"/>
    </row>
    <row r="48" spans="1:11" ht="33" hidden="1" customHeight="1">
      <c r="A48" s="51">
        <v>410332</v>
      </c>
      <c r="B48" s="100" t="s">
        <v>58</v>
      </c>
      <c r="C48" s="98"/>
      <c r="D48" s="98"/>
      <c r="E48" s="98"/>
      <c r="F48" s="101"/>
      <c r="G48" s="70"/>
      <c r="H48" s="71"/>
      <c r="I48" s="93"/>
      <c r="J48" s="72">
        <f t="shared" si="34"/>
        <v>0</v>
      </c>
      <c r="K48" s="80"/>
    </row>
    <row r="49" spans="1:11" ht="38.25" customHeight="1">
      <c r="A49" s="46">
        <v>41032300</v>
      </c>
      <c r="B49" s="102" t="s">
        <v>84</v>
      </c>
      <c r="C49" s="98"/>
      <c r="D49" s="98"/>
      <c r="E49" s="103"/>
      <c r="F49" s="101"/>
      <c r="G49" s="70"/>
      <c r="H49" s="71"/>
      <c r="I49" s="93"/>
      <c r="J49" s="72"/>
      <c r="K49" s="80"/>
    </row>
    <row r="50" spans="1:11" ht="42" customHeight="1">
      <c r="A50" s="54">
        <v>41032700</v>
      </c>
      <c r="B50" s="34" t="s">
        <v>80</v>
      </c>
      <c r="C50" s="68">
        <v>0</v>
      </c>
      <c r="D50" s="68">
        <v>0</v>
      </c>
      <c r="E50" s="68"/>
      <c r="F50" s="69"/>
      <c r="G50" s="70">
        <f t="shared" ref="G50:G52" si="35">SUM(F50-E50)</f>
        <v>0</v>
      </c>
      <c r="H50" s="71" t="e">
        <f t="shared" ref="H50:H52" si="36">SUM(F50/E50)</f>
        <v>#DIV/0!</v>
      </c>
      <c r="I50" s="93"/>
      <c r="J50" s="72"/>
      <c r="K50" s="80"/>
    </row>
    <row r="51" spans="1:11" ht="102.75" customHeight="1">
      <c r="A51" s="46">
        <v>41033500</v>
      </c>
      <c r="B51" s="113" t="s">
        <v>98</v>
      </c>
      <c r="C51" s="68"/>
      <c r="D51" s="68">
        <v>7752.3</v>
      </c>
      <c r="E51" s="68">
        <v>5613.3</v>
      </c>
      <c r="F51" s="69">
        <v>5613.3</v>
      </c>
      <c r="G51" s="70">
        <f t="shared" si="35"/>
        <v>0</v>
      </c>
      <c r="H51" s="71">
        <f t="shared" si="36"/>
        <v>1</v>
      </c>
      <c r="I51" s="93"/>
      <c r="J51" s="72">
        <f t="shared" ref="J51" si="37">SUM(F51-I51)</f>
        <v>5613.3</v>
      </c>
      <c r="K51" s="104" t="e">
        <f t="shared" ref="K51" si="38">SUM(F51/I51)*100%</f>
        <v>#DIV/0!</v>
      </c>
    </row>
    <row r="52" spans="1:11" ht="20.25">
      <c r="A52" s="51">
        <v>41033900</v>
      </c>
      <c r="B52" s="35" t="s">
        <v>22</v>
      </c>
      <c r="C52" s="68">
        <v>59663.5</v>
      </c>
      <c r="D52" s="68">
        <v>59663.5</v>
      </c>
      <c r="E52" s="68">
        <v>56537.1</v>
      </c>
      <c r="F52" s="69">
        <v>56537.1</v>
      </c>
      <c r="G52" s="70">
        <f t="shared" si="35"/>
        <v>0</v>
      </c>
      <c r="H52" s="71">
        <f t="shared" si="36"/>
        <v>1</v>
      </c>
      <c r="I52" s="69">
        <v>50786.1</v>
      </c>
      <c r="J52" s="72">
        <f t="shared" si="34"/>
        <v>5751</v>
      </c>
      <c r="K52" s="104">
        <f t="shared" si="24"/>
        <v>1.1132396462811676</v>
      </c>
    </row>
    <row r="53" spans="1:11" ht="40.5">
      <c r="A53" s="51">
        <v>41034500</v>
      </c>
      <c r="B53" s="26" t="s">
        <v>52</v>
      </c>
      <c r="C53" s="68">
        <v>0</v>
      </c>
      <c r="D53" s="68">
        <v>0</v>
      </c>
      <c r="E53" s="68"/>
      <c r="F53" s="69"/>
      <c r="G53" s="70">
        <f t="shared" ref="G53" si="39">SUM(F53-E53)</f>
        <v>0</v>
      </c>
      <c r="H53" s="71" t="e">
        <f t="shared" ref="H53" si="40">SUM(F53/E53)</f>
        <v>#DIV/0!</v>
      </c>
      <c r="I53" s="93"/>
      <c r="J53" s="72">
        <f t="shared" si="34"/>
        <v>0</v>
      </c>
      <c r="K53" s="104" t="e">
        <f t="shared" si="24"/>
        <v>#DIV/0!</v>
      </c>
    </row>
    <row r="54" spans="1:11" ht="43.5" hidden="1" customHeight="1">
      <c r="A54" s="51">
        <v>410351</v>
      </c>
      <c r="B54" s="35" t="s">
        <v>47</v>
      </c>
      <c r="C54" s="84"/>
      <c r="D54" s="84"/>
      <c r="E54" s="84"/>
      <c r="F54" s="85"/>
      <c r="G54" s="70">
        <f t="shared" si="23"/>
        <v>0</v>
      </c>
      <c r="H54" s="71" t="e">
        <f t="shared" si="25"/>
        <v>#DIV/0!</v>
      </c>
      <c r="I54" s="93"/>
      <c r="J54" s="72">
        <f t="shared" si="34"/>
        <v>0</v>
      </c>
      <c r="K54" s="104" t="e">
        <f t="shared" si="24"/>
        <v>#DIV/0!</v>
      </c>
    </row>
    <row r="55" spans="1:11" ht="39" customHeight="1">
      <c r="A55" s="52">
        <v>41035200</v>
      </c>
      <c r="B55" s="35" t="s">
        <v>71</v>
      </c>
      <c r="C55" s="84"/>
      <c r="D55" s="84"/>
      <c r="E55" s="84"/>
      <c r="F55" s="85"/>
      <c r="G55" s="70">
        <f t="shared" ref="G55" si="41">SUM(F55-E55)</f>
        <v>0</v>
      </c>
      <c r="H55" s="71" t="e">
        <f t="shared" ref="H55" si="42">SUM(F55/E55)</f>
        <v>#DIV/0!</v>
      </c>
      <c r="I55" s="93"/>
      <c r="J55" s="72">
        <f t="shared" ref="J55" si="43">SUM(F55-I55)</f>
        <v>0</v>
      </c>
      <c r="K55" s="104" t="e">
        <f t="shared" ref="K55" si="44">SUM(F55/I55)*100%</f>
        <v>#DIV/0!</v>
      </c>
    </row>
    <row r="56" spans="1:11" ht="39" customHeight="1">
      <c r="A56" s="52">
        <v>41035100</v>
      </c>
      <c r="B56" s="35" t="s">
        <v>74</v>
      </c>
      <c r="C56" s="84"/>
      <c r="D56" s="84"/>
      <c r="E56" s="84"/>
      <c r="F56" s="85"/>
      <c r="G56" s="70"/>
      <c r="H56" s="71"/>
      <c r="I56" s="93"/>
      <c r="J56" s="72"/>
      <c r="K56" s="104"/>
    </row>
    <row r="57" spans="1:11" ht="39" customHeight="1">
      <c r="A57" s="46">
        <v>41035400</v>
      </c>
      <c r="B57" s="48" t="s">
        <v>93</v>
      </c>
      <c r="C57" s="84"/>
      <c r="D57" s="84">
        <v>606.5</v>
      </c>
      <c r="E57" s="84">
        <v>363.6</v>
      </c>
      <c r="F57" s="85">
        <v>363.6</v>
      </c>
      <c r="G57" s="70">
        <f t="shared" ref="G57:G59" si="45">SUM(F57-E57)</f>
        <v>0</v>
      </c>
      <c r="H57" s="71">
        <f t="shared" ref="H57:H59" si="46">SUM(F57/E57)</f>
        <v>1</v>
      </c>
      <c r="I57" s="93"/>
      <c r="J57" s="72">
        <f t="shared" ref="J57:J59" si="47">SUM(F57-I57)</f>
        <v>363.6</v>
      </c>
      <c r="K57" s="104" t="e">
        <f t="shared" ref="K57:K59" si="48">SUM(F57/I57)*100%</f>
        <v>#DIV/0!</v>
      </c>
    </row>
    <row r="58" spans="1:11" ht="39" customHeight="1">
      <c r="A58" s="46">
        <v>41036000</v>
      </c>
      <c r="B58" s="48" t="s">
        <v>94</v>
      </c>
      <c r="C58" s="84"/>
      <c r="D58" s="84">
        <v>1352.5</v>
      </c>
      <c r="E58" s="84">
        <v>1146.3</v>
      </c>
      <c r="F58" s="85">
        <v>1146.3</v>
      </c>
      <c r="G58" s="70">
        <f t="shared" si="45"/>
        <v>0</v>
      </c>
      <c r="H58" s="71">
        <f t="shared" si="46"/>
        <v>1</v>
      </c>
      <c r="I58" s="93"/>
      <c r="J58" s="72">
        <f t="shared" si="47"/>
        <v>1146.3</v>
      </c>
      <c r="K58" s="104" t="e">
        <f t="shared" si="48"/>
        <v>#DIV/0!</v>
      </c>
    </row>
    <row r="59" spans="1:11" ht="39" customHeight="1">
      <c r="A59" s="46">
        <v>41036300</v>
      </c>
      <c r="B59" s="48" t="s">
        <v>95</v>
      </c>
      <c r="C59" s="84"/>
      <c r="D59" s="84">
        <v>4331.1000000000004</v>
      </c>
      <c r="E59" s="84">
        <v>4331.1000000000004</v>
      </c>
      <c r="F59" s="85">
        <v>4331.1000000000004</v>
      </c>
      <c r="G59" s="70">
        <f t="shared" si="45"/>
        <v>0</v>
      </c>
      <c r="H59" s="71">
        <f t="shared" si="46"/>
        <v>1</v>
      </c>
      <c r="I59" s="93"/>
      <c r="J59" s="72">
        <f t="shared" si="47"/>
        <v>4331.1000000000004</v>
      </c>
      <c r="K59" s="104" t="e">
        <f t="shared" si="48"/>
        <v>#DIV/0!</v>
      </c>
    </row>
    <row r="60" spans="1:11" ht="21">
      <c r="A60" s="56">
        <v>41040000</v>
      </c>
      <c r="B60" s="105" t="s">
        <v>64</v>
      </c>
      <c r="C60" s="106">
        <f>SUM(C61)</f>
        <v>646.9</v>
      </c>
      <c r="D60" s="106">
        <f>SUM(D61)</f>
        <v>646.9</v>
      </c>
      <c r="E60" s="106">
        <f>SUM(E61)</f>
        <v>377.35599999999999</v>
      </c>
      <c r="F60" s="107">
        <f t="shared" ref="F60" si="49">SUM(F61)</f>
        <v>377.35599999999999</v>
      </c>
      <c r="G60" s="79">
        <f t="shared" ref="G60" si="50">SUM(F60-E60)</f>
        <v>0</v>
      </c>
      <c r="H60" s="80">
        <f t="shared" ref="H60:H61" si="51">SUM(F60/E60)</f>
        <v>1</v>
      </c>
      <c r="I60" s="107">
        <f t="shared" ref="I60" si="52">SUM(I61)</f>
        <v>436.91899999999998</v>
      </c>
      <c r="J60" s="82">
        <f t="shared" ref="J60:J61" si="53">SUM(F60-I60)</f>
        <v>-59.562999999999988</v>
      </c>
      <c r="K60" s="80">
        <f t="shared" si="24"/>
        <v>0.86367496034734126</v>
      </c>
    </row>
    <row r="61" spans="1:11" ht="59.25" customHeight="1">
      <c r="A61" s="57">
        <v>41040200</v>
      </c>
      <c r="B61" s="35" t="s">
        <v>63</v>
      </c>
      <c r="C61" s="68">
        <v>646.9</v>
      </c>
      <c r="D61" s="68">
        <v>646.9</v>
      </c>
      <c r="E61" s="68">
        <v>377.35599999999999</v>
      </c>
      <c r="F61" s="69">
        <v>377.35599999999999</v>
      </c>
      <c r="G61" s="70">
        <f>SUM(F61-E61)</f>
        <v>0</v>
      </c>
      <c r="H61" s="71">
        <f t="shared" si="51"/>
        <v>1</v>
      </c>
      <c r="I61" s="69">
        <v>436.91899999999998</v>
      </c>
      <c r="J61" s="72">
        <f t="shared" si="53"/>
        <v>-59.562999999999988</v>
      </c>
      <c r="K61" s="104">
        <f t="shared" si="24"/>
        <v>0.86367496034734126</v>
      </c>
    </row>
    <row r="62" spans="1:11" ht="26.25" customHeight="1">
      <c r="A62" s="56">
        <v>41050000</v>
      </c>
      <c r="B62" s="97" t="s">
        <v>43</v>
      </c>
      <c r="C62" s="98">
        <f>SUM(C63:C82)</f>
        <v>1387.81</v>
      </c>
      <c r="D62" s="98">
        <f t="shared" ref="D62:E62" si="54">SUM(D63:D82)</f>
        <v>3818.1410000000001</v>
      </c>
      <c r="E62" s="98">
        <f t="shared" si="54"/>
        <v>1629.4899999999998</v>
      </c>
      <c r="F62" s="99">
        <f>SUM(F63:F82)</f>
        <v>1579.489</v>
      </c>
      <c r="G62" s="98">
        <f>SUM(G63:G80)</f>
        <v>-50</v>
      </c>
      <c r="H62" s="80">
        <f t="shared" si="25"/>
        <v>0.96931493903000343</v>
      </c>
      <c r="I62" s="81">
        <f>SUM(I63:I82)</f>
        <v>1745.6070000000002</v>
      </c>
      <c r="J62" s="82">
        <f t="shared" si="34"/>
        <v>-166.11800000000017</v>
      </c>
      <c r="K62" s="108">
        <f t="shared" si="24"/>
        <v>0.90483654110002987</v>
      </c>
    </row>
    <row r="63" spans="1:11" ht="26.25" hidden="1" customHeight="1">
      <c r="A63" s="51">
        <v>410501</v>
      </c>
      <c r="B63" s="109" t="s">
        <v>44</v>
      </c>
      <c r="C63" s="110"/>
      <c r="D63" s="110"/>
      <c r="E63" s="110"/>
      <c r="F63" s="101"/>
      <c r="G63" s="70"/>
      <c r="H63" s="71"/>
      <c r="I63" s="93"/>
      <c r="J63" s="72">
        <f t="shared" si="34"/>
        <v>0</v>
      </c>
      <c r="K63" s="104" t="e">
        <f t="shared" si="24"/>
        <v>#DIV/0!</v>
      </c>
    </row>
    <row r="64" spans="1:11" ht="244.5" customHeight="1">
      <c r="A64" s="62">
        <v>41050600</v>
      </c>
      <c r="B64" s="48" t="s">
        <v>87</v>
      </c>
      <c r="C64" s="84"/>
      <c r="D64" s="84"/>
      <c r="E64" s="84"/>
      <c r="F64" s="85"/>
      <c r="G64" s="70">
        <f>SUM(F64-E64)</f>
        <v>0</v>
      </c>
      <c r="H64" s="71" t="e">
        <f t="shared" ref="H64" si="55">SUM(F64/E64)</f>
        <v>#DIV/0!</v>
      </c>
      <c r="I64" s="93"/>
      <c r="J64" s="72">
        <f t="shared" ref="J64" si="56">SUM(F64-I64)</f>
        <v>0</v>
      </c>
      <c r="K64" s="104" t="e">
        <f t="shared" ref="K64" si="57">SUM(F64/I64)*100%</f>
        <v>#DIV/0!</v>
      </c>
    </row>
    <row r="65" spans="1:11" ht="58.5" customHeight="1">
      <c r="A65" s="57">
        <v>41050800</v>
      </c>
      <c r="B65" s="45" t="s">
        <v>49</v>
      </c>
      <c r="C65" s="111"/>
      <c r="D65" s="111"/>
      <c r="E65" s="111"/>
      <c r="F65" s="85"/>
      <c r="G65" s="70">
        <f t="shared" si="23"/>
        <v>0</v>
      </c>
      <c r="H65" s="71"/>
      <c r="I65" s="93"/>
      <c r="J65" s="72">
        <f t="shared" si="34"/>
        <v>0</v>
      </c>
      <c r="K65" s="104" t="e">
        <f t="shared" si="24"/>
        <v>#DIV/0!</v>
      </c>
    </row>
    <row r="66" spans="1:11" ht="36" hidden="1" customHeight="1">
      <c r="A66" s="57">
        <v>410508</v>
      </c>
      <c r="B66" s="36" t="s">
        <v>49</v>
      </c>
      <c r="C66" s="111"/>
      <c r="D66" s="111"/>
      <c r="E66" s="111"/>
      <c r="F66" s="85"/>
      <c r="G66" s="70"/>
      <c r="H66" s="71"/>
      <c r="I66" s="93"/>
      <c r="J66" s="72">
        <f t="shared" si="34"/>
        <v>0</v>
      </c>
      <c r="K66" s="104"/>
    </row>
    <row r="67" spans="1:11" ht="81.75" customHeight="1">
      <c r="A67" s="57">
        <v>41050900</v>
      </c>
      <c r="B67" s="36" t="s">
        <v>62</v>
      </c>
      <c r="C67" s="68">
        <v>0</v>
      </c>
      <c r="D67" s="68">
        <v>0</v>
      </c>
      <c r="E67" s="112"/>
      <c r="F67" s="69"/>
      <c r="G67" s="70">
        <f>SUM(F67-E67)</f>
        <v>0</v>
      </c>
      <c r="H67" s="71" t="e">
        <f t="shared" ref="H67:H70" si="58">SUM(F67/E67)</f>
        <v>#DIV/0!</v>
      </c>
      <c r="I67" s="93"/>
      <c r="J67" s="72">
        <f t="shared" ref="J67:J80" si="59">SUM(F67-I67)</f>
        <v>0</v>
      </c>
      <c r="K67" s="88" t="e">
        <f t="shared" ref="K67:K82" si="60">SUM(F67/I67)*100%</f>
        <v>#DIV/0!</v>
      </c>
    </row>
    <row r="68" spans="1:11" ht="39" customHeight="1">
      <c r="A68" s="57">
        <v>41051000</v>
      </c>
      <c r="B68" s="31" t="s">
        <v>57</v>
      </c>
      <c r="C68" s="68">
        <v>1144.8</v>
      </c>
      <c r="D68" s="68">
        <v>1144.8</v>
      </c>
      <c r="E68" s="68">
        <v>1016.3</v>
      </c>
      <c r="F68" s="69">
        <v>1016.3</v>
      </c>
      <c r="G68" s="70">
        <f t="shared" ref="G68:G70" si="61">SUM(F68-E68)</f>
        <v>0</v>
      </c>
      <c r="H68" s="71">
        <f t="shared" si="58"/>
        <v>1</v>
      </c>
      <c r="I68" s="69">
        <v>1045.7</v>
      </c>
      <c r="J68" s="72">
        <f t="shared" si="59"/>
        <v>-29.400000000000091</v>
      </c>
      <c r="K68" s="88">
        <f t="shared" si="60"/>
        <v>0.97188486181505207</v>
      </c>
    </row>
    <row r="69" spans="1:11" ht="47.25" customHeight="1">
      <c r="A69" s="57">
        <v>41051200</v>
      </c>
      <c r="B69" s="37" t="s">
        <v>48</v>
      </c>
      <c r="C69" s="68"/>
      <c r="D69" s="68"/>
      <c r="E69" s="68"/>
      <c r="F69" s="69"/>
      <c r="G69" s="70">
        <f t="shared" si="61"/>
        <v>0</v>
      </c>
      <c r="H69" s="71" t="e">
        <f t="shared" si="58"/>
        <v>#DIV/0!</v>
      </c>
      <c r="I69" s="69">
        <v>414.22500000000002</v>
      </c>
      <c r="J69" s="72">
        <f t="shared" si="59"/>
        <v>-414.22500000000002</v>
      </c>
      <c r="K69" s="88">
        <f t="shared" si="60"/>
        <v>0</v>
      </c>
    </row>
    <row r="70" spans="1:11" ht="59.25" customHeight="1">
      <c r="A70" s="57">
        <v>41051400</v>
      </c>
      <c r="B70" s="37" t="s">
        <v>51</v>
      </c>
      <c r="C70" s="68">
        <v>0</v>
      </c>
      <c r="D70" s="68">
        <v>0</v>
      </c>
      <c r="E70" s="68"/>
      <c r="F70" s="69"/>
      <c r="G70" s="70">
        <f t="shared" si="61"/>
        <v>0</v>
      </c>
      <c r="H70" s="71" t="e">
        <f t="shared" si="58"/>
        <v>#DIV/0!</v>
      </c>
      <c r="I70" s="69"/>
      <c r="J70" s="72">
        <f t="shared" si="59"/>
        <v>0</v>
      </c>
      <c r="K70" s="88" t="e">
        <f t="shared" si="60"/>
        <v>#DIV/0!</v>
      </c>
    </row>
    <row r="71" spans="1:11" ht="43.5" customHeight="1">
      <c r="A71" s="57">
        <v>41051700</v>
      </c>
      <c r="B71" s="36" t="s">
        <v>65</v>
      </c>
      <c r="C71" s="68">
        <v>0</v>
      </c>
      <c r="D71" s="68">
        <v>0</v>
      </c>
      <c r="E71" s="68"/>
      <c r="F71" s="69"/>
      <c r="G71" s="70">
        <f t="shared" si="23"/>
        <v>0</v>
      </c>
      <c r="H71" s="71" t="e">
        <f t="shared" si="25"/>
        <v>#DIV/0!</v>
      </c>
      <c r="I71" s="69">
        <v>68.741</v>
      </c>
      <c r="J71" s="72">
        <f t="shared" si="59"/>
        <v>-68.741</v>
      </c>
      <c r="K71" s="88">
        <f t="shared" si="60"/>
        <v>0</v>
      </c>
    </row>
    <row r="72" spans="1:11" ht="33.75" hidden="1" customHeight="1">
      <c r="A72" s="57">
        <v>410518</v>
      </c>
      <c r="B72" s="36" t="s">
        <v>67</v>
      </c>
      <c r="C72" s="111"/>
      <c r="D72" s="111"/>
      <c r="E72" s="111"/>
      <c r="F72" s="85"/>
      <c r="G72" s="70">
        <f t="shared" ref="G72:G81" si="62">SUM(F72-E72)</f>
        <v>0</v>
      </c>
      <c r="H72" s="71" t="e">
        <f t="shared" ref="H72:H81" si="63">SUM(F72/E72)</f>
        <v>#DIV/0!</v>
      </c>
      <c r="I72" s="85"/>
      <c r="J72" s="72">
        <f t="shared" si="59"/>
        <v>0</v>
      </c>
      <c r="K72" s="88" t="e">
        <f t="shared" si="60"/>
        <v>#DIV/0!</v>
      </c>
    </row>
    <row r="73" spans="1:11" ht="40.5" hidden="1" customHeight="1">
      <c r="A73" s="57">
        <v>410520</v>
      </c>
      <c r="B73" s="36" t="s">
        <v>46</v>
      </c>
      <c r="C73" s="84"/>
      <c r="D73" s="84"/>
      <c r="E73" s="84"/>
      <c r="F73" s="85"/>
      <c r="G73" s="70">
        <f t="shared" si="62"/>
        <v>0</v>
      </c>
      <c r="H73" s="71" t="e">
        <f t="shared" si="63"/>
        <v>#DIV/0!</v>
      </c>
      <c r="I73" s="85"/>
      <c r="J73" s="72">
        <f t="shared" si="59"/>
        <v>0</v>
      </c>
      <c r="K73" s="88" t="e">
        <f t="shared" si="60"/>
        <v>#DIV/0!</v>
      </c>
    </row>
    <row r="74" spans="1:11" ht="33.75" hidden="1" customHeight="1">
      <c r="A74" s="57">
        <v>410523</v>
      </c>
      <c r="B74" s="36" t="s">
        <v>50</v>
      </c>
      <c r="C74" s="84"/>
      <c r="D74" s="84"/>
      <c r="E74" s="84"/>
      <c r="F74" s="85"/>
      <c r="G74" s="70">
        <f t="shared" si="62"/>
        <v>0</v>
      </c>
      <c r="H74" s="71" t="e">
        <f t="shared" si="63"/>
        <v>#DIV/0!</v>
      </c>
      <c r="I74" s="85"/>
      <c r="J74" s="72">
        <f t="shared" si="59"/>
        <v>0</v>
      </c>
      <c r="K74" s="88" t="e">
        <f t="shared" si="60"/>
        <v>#DIV/0!</v>
      </c>
    </row>
    <row r="75" spans="1:11" ht="40.5" customHeight="1">
      <c r="A75" s="57">
        <v>41053000</v>
      </c>
      <c r="B75" s="36" t="s">
        <v>66</v>
      </c>
      <c r="C75" s="84"/>
      <c r="D75" s="84"/>
      <c r="E75" s="84"/>
      <c r="F75" s="85"/>
      <c r="G75" s="70">
        <f t="shared" si="62"/>
        <v>0</v>
      </c>
      <c r="H75" s="71" t="e">
        <f t="shared" si="63"/>
        <v>#DIV/0!</v>
      </c>
      <c r="I75" s="85"/>
      <c r="J75" s="72">
        <f t="shared" si="59"/>
        <v>0</v>
      </c>
      <c r="K75" s="88" t="e">
        <f t="shared" si="60"/>
        <v>#DIV/0!</v>
      </c>
    </row>
    <row r="76" spans="1:11" ht="20.25" customHeight="1">
      <c r="A76" s="57">
        <v>41053900</v>
      </c>
      <c r="B76" s="36" t="s">
        <v>45</v>
      </c>
      <c r="C76" s="68">
        <v>243.01</v>
      </c>
      <c r="D76" s="68">
        <v>293.01</v>
      </c>
      <c r="E76" s="68">
        <v>189.81</v>
      </c>
      <c r="F76" s="69">
        <v>139.81</v>
      </c>
      <c r="G76" s="70">
        <f t="shared" si="62"/>
        <v>-50</v>
      </c>
      <c r="H76" s="71">
        <f t="shared" si="63"/>
        <v>0.73657868394710502</v>
      </c>
      <c r="I76" s="69">
        <v>175.357</v>
      </c>
      <c r="J76" s="72">
        <f t="shared" si="59"/>
        <v>-35.546999999999997</v>
      </c>
      <c r="K76" s="88">
        <f t="shared" si="60"/>
        <v>0.79728781856441433</v>
      </c>
    </row>
    <row r="77" spans="1:11" ht="41.25" hidden="1" customHeight="1">
      <c r="A77" s="57">
        <v>410541</v>
      </c>
      <c r="B77" s="36" t="s">
        <v>56</v>
      </c>
      <c r="C77" s="84"/>
      <c r="D77" s="84"/>
      <c r="E77" s="84"/>
      <c r="F77" s="85"/>
      <c r="G77" s="70">
        <f t="shared" si="62"/>
        <v>0</v>
      </c>
      <c r="H77" s="71" t="e">
        <f t="shared" si="63"/>
        <v>#DIV/0!</v>
      </c>
      <c r="I77" s="85"/>
      <c r="J77" s="72">
        <f t="shared" si="59"/>
        <v>0</v>
      </c>
      <c r="K77" s="88" t="e">
        <f t="shared" si="60"/>
        <v>#DIV/0!</v>
      </c>
    </row>
    <row r="78" spans="1:11" ht="30.75" hidden="1" customHeight="1">
      <c r="A78" s="57">
        <v>410543</v>
      </c>
      <c r="B78" s="36" t="s">
        <v>59</v>
      </c>
      <c r="C78" s="84"/>
      <c r="D78" s="84"/>
      <c r="E78" s="84"/>
      <c r="F78" s="85"/>
      <c r="G78" s="70">
        <f t="shared" si="62"/>
        <v>0</v>
      </c>
      <c r="H78" s="71" t="e">
        <f t="shared" si="63"/>
        <v>#DIV/0!</v>
      </c>
      <c r="I78" s="85"/>
      <c r="J78" s="72">
        <f t="shared" si="59"/>
        <v>0</v>
      </c>
      <c r="K78" s="88" t="e">
        <f t="shared" si="60"/>
        <v>#DIV/0!</v>
      </c>
    </row>
    <row r="79" spans="1:11" ht="36.75" hidden="1" customHeight="1">
      <c r="A79" s="57">
        <v>410545</v>
      </c>
      <c r="B79" s="36" t="s">
        <v>61</v>
      </c>
      <c r="C79" s="84"/>
      <c r="D79" s="84"/>
      <c r="E79" s="84"/>
      <c r="F79" s="85"/>
      <c r="G79" s="70">
        <f t="shared" si="62"/>
        <v>0</v>
      </c>
      <c r="H79" s="71" t="e">
        <f t="shared" si="63"/>
        <v>#DIV/0!</v>
      </c>
      <c r="I79" s="85"/>
      <c r="J79" s="72">
        <f t="shared" si="59"/>
        <v>0</v>
      </c>
      <c r="K79" s="88" t="e">
        <f t="shared" si="60"/>
        <v>#DIV/0!</v>
      </c>
    </row>
    <row r="80" spans="1:11" ht="66" customHeight="1">
      <c r="A80" s="47">
        <v>41057700</v>
      </c>
      <c r="B80" s="113" t="s">
        <v>86</v>
      </c>
      <c r="C80" s="68"/>
      <c r="D80" s="68">
        <v>79.055999999999997</v>
      </c>
      <c r="E80" s="68">
        <v>35.136000000000003</v>
      </c>
      <c r="F80" s="69">
        <v>35.136000000000003</v>
      </c>
      <c r="G80" s="70">
        <f t="shared" si="62"/>
        <v>0</v>
      </c>
      <c r="H80" s="71">
        <f t="shared" si="63"/>
        <v>1</v>
      </c>
      <c r="I80" s="69">
        <v>41.584000000000003</v>
      </c>
      <c r="J80" s="72">
        <f t="shared" si="59"/>
        <v>-6.4480000000000004</v>
      </c>
      <c r="K80" s="88">
        <f t="shared" si="60"/>
        <v>0.84494036167756825</v>
      </c>
    </row>
    <row r="81" spans="1:11" ht="106.5" customHeight="1">
      <c r="A81" s="47">
        <v>41057900</v>
      </c>
      <c r="B81" s="169" t="s">
        <v>103</v>
      </c>
      <c r="C81" s="68"/>
      <c r="D81" s="68">
        <v>1946.721</v>
      </c>
      <c r="E81" s="68">
        <v>95.123000000000005</v>
      </c>
      <c r="F81" s="69">
        <v>95.123000000000005</v>
      </c>
      <c r="G81" s="70">
        <f t="shared" si="62"/>
        <v>0</v>
      </c>
      <c r="H81" s="71">
        <f t="shared" si="63"/>
        <v>1</v>
      </c>
      <c r="I81" s="149"/>
      <c r="J81" s="72"/>
      <c r="K81" s="88"/>
    </row>
    <row r="82" spans="1:11" ht="80.25" customHeight="1">
      <c r="A82" s="47">
        <v>41059300</v>
      </c>
      <c r="B82" s="148" t="s">
        <v>96</v>
      </c>
      <c r="C82" s="68"/>
      <c r="D82" s="68">
        <v>354.55399999999997</v>
      </c>
      <c r="E82" s="68">
        <v>293.12099999999998</v>
      </c>
      <c r="F82" s="69">
        <v>293.12</v>
      </c>
      <c r="G82" s="70">
        <f t="shared" ref="G82" si="64">SUM(F82-E82)</f>
        <v>-9.9999999997635314E-4</v>
      </c>
      <c r="H82" s="71">
        <f t="shared" ref="H82" si="65">SUM(F82/E82)</f>
        <v>0.9999965884395865</v>
      </c>
      <c r="I82" s="69"/>
      <c r="J82" s="72">
        <f t="shared" ref="J82" si="66">SUM(F82-I82)</f>
        <v>293.12</v>
      </c>
      <c r="K82" s="88" t="e">
        <f t="shared" si="60"/>
        <v>#DIV/0!</v>
      </c>
    </row>
    <row r="83" spans="1:11" ht="20.25">
      <c r="A83" s="114"/>
      <c r="B83" s="94" t="s">
        <v>36</v>
      </c>
      <c r="C83" s="115">
        <f>SUM(C41:C42)</f>
        <v>703999.51</v>
      </c>
      <c r="D83" s="115">
        <f>SUM(D41:D42)</f>
        <v>800753.74099999981</v>
      </c>
      <c r="E83" s="115">
        <f>SUM(E41:E42)</f>
        <v>538314.04600000009</v>
      </c>
      <c r="F83" s="115">
        <f>SUM(F41:F42)</f>
        <v>588212.79900000012</v>
      </c>
      <c r="G83" s="115">
        <f>SUM(G41:G42)</f>
        <v>49898.753000000012</v>
      </c>
      <c r="H83" s="116">
        <f>SUM(F83/E83)</f>
        <v>1.0926945030893733</v>
      </c>
      <c r="I83" s="115">
        <f>SUM(I41:I42)</f>
        <v>418856.40299999993</v>
      </c>
      <c r="J83" s="115">
        <f>SUM(J41:J42)</f>
        <v>169356.39600000012</v>
      </c>
      <c r="K83" s="116">
        <f>SUM(F83/I83)*100%</f>
        <v>1.4043304454390786</v>
      </c>
    </row>
    <row r="84" spans="1:11" ht="17.25">
      <c r="A84" s="150" t="s">
        <v>28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</row>
    <row r="85" spans="1:11" ht="20.25">
      <c r="A85" s="52">
        <v>19010000</v>
      </c>
      <c r="B85" s="38" t="s">
        <v>13</v>
      </c>
      <c r="C85" s="84">
        <v>215.4</v>
      </c>
      <c r="D85" s="84">
        <v>215.4</v>
      </c>
      <c r="E85" s="84">
        <v>107.6</v>
      </c>
      <c r="F85" s="117">
        <v>164.27600000000001</v>
      </c>
      <c r="G85" s="70">
        <f>SUM(F85-E85)</f>
        <v>56.676000000000016</v>
      </c>
      <c r="H85" s="71">
        <f t="shared" ref="H85:H90" si="67">SUM(F85/E85)</f>
        <v>1.5267286245353162</v>
      </c>
      <c r="I85" s="117">
        <v>102.696</v>
      </c>
      <c r="J85" s="72">
        <f t="shared" ref="J85:J94" si="68">SUM(F85-I85)</f>
        <v>61.580000000000013</v>
      </c>
      <c r="K85" s="71">
        <f>SUM(F85/I85)*100%</f>
        <v>1.5996338708420972</v>
      </c>
    </row>
    <row r="86" spans="1:11" ht="45" customHeight="1">
      <c r="A86" s="52">
        <v>21110000</v>
      </c>
      <c r="B86" s="38" t="s">
        <v>70</v>
      </c>
      <c r="C86" s="84"/>
      <c r="D86" s="84"/>
      <c r="E86" s="84"/>
      <c r="F86" s="117"/>
      <c r="G86" s="70">
        <f t="shared" ref="G86:G90" si="69">SUM(F86-E86)</f>
        <v>0</v>
      </c>
      <c r="H86" s="71" t="e">
        <f t="shared" si="67"/>
        <v>#DIV/0!</v>
      </c>
      <c r="I86" s="117"/>
      <c r="J86" s="72">
        <f t="shared" si="68"/>
        <v>0</v>
      </c>
      <c r="K86" s="71" t="e">
        <f>SUM(F86/I86)*100%</f>
        <v>#DIV/0!</v>
      </c>
    </row>
    <row r="87" spans="1:11" ht="39" customHeight="1">
      <c r="A87" s="52">
        <v>24062100</v>
      </c>
      <c r="B87" s="37" t="s">
        <v>29</v>
      </c>
      <c r="C87" s="118"/>
      <c r="D87" s="118"/>
      <c r="E87" s="118"/>
      <c r="F87" s="119">
        <v>20.82</v>
      </c>
      <c r="G87" s="70">
        <f t="shared" si="69"/>
        <v>20.82</v>
      </c>
      <c r="H87" s="71" t="e">
        <f t="shared" si="67"/>
        <v>#DIV/0!</v>
      </c>
      <c r="I87" s="119">
        <v>0.33100000000000002</v>
      </c>
      <c r="J87" s="72">
        <f t="shared" si="68"/>
        <v>20.489000000000001</v>
      </c>
      <c r="K87" s="71">
        <f>SUM(F87/I87)*100%</f>
        <v>62.900302114803623</v>
      </c>
    </row>
    <row r="88" spans="1:11" ht="22.5" customHeight="1">
      <c r="A88" s="52">
        <v>25000000</v>
      </c>
      <c r="B88" s="37" t="s">
        <v>24</v>
      </c>
      <c r="C88" s="118">
        <v>7493.6670000000004</v>
      </c>
      <c r="D88" s="118">
        <v>7493.7</v>
      </c>
      <c r="E88" s="118">
        <v>4371.3059999999996</v>
      </c>
      <c r="F88" s="119">
        <v>4863.6530000000002</v>
      </c>
      <c r="G88" s="70">
        <f t="shared" si="69"/>
        <v>492.34700000000066</v>
      </c>
      <c r="H88" s="71">
        <f t="shared" si="67"/>
        <v>1.1126315567933247</v>
      </c>
      <c r="I88" s="119">
        <v>4860.1369999999997</v>
      </c>
      <c r="J88" s="72">
        <f t="shared" si="68"/>
        <v>3.5160000000005311</v>
      </c>
      <c r="K88" s="71">
        <f>SUM(F88/I88)*100%</f>
        <v>1.0007234363969577</v>
      </c>
    </row>
    <row r="89" spans="1:11" ht="40.5" hidden="1">
      <c r="A89" s="51">
        <v>410366</v>
      </c>
      <c r="B89" s="39" t="s">
        <v>23</v>
      </c>
      <c r="C89" s="120"/>
      <c r="D89" s="120"/>
      <c r="E89" s="120"/>
      <c r="F89" s="119"/>
      <c r="G89" s="70">
        <f t="shared" si="69"/>
        <v>0</v>
      </c>
      <c r="H89" s="71" t="e">
        <f t="shared" si="67"/>
        <v>#DIV/0!</v>
      </c>
      <c r="I89" s="119"/>
      <c r="J89" s="72">
        <f t="shared" si="68"/>
        <v>0</v>
      </c>
      <c r="K89" s="71"/>
    </row>
    <row r="90" spans="1:11" ht="20.25">
      <c r="A90" s="51">
        <v>50110000</v>
      </c>
      <c r="B90" s="39" t="s">
        <v>81</v>
      </c>
      <c r="C90" s="120">
        <v>108.4</v>
      </c>
      <c r="D90" s="120">
        <v>152.9</v>
      </c>
      <c r="E90" s="120">
        <v>107.8</v>
      </c>
      <c r="F90" s="119">
        <v>247.84800000000001</v>
      </c>
      <c r="G90" s="70">
        <f t="shared" si="69"/>
        <v>140.048</v>
      </c>
      <c r="H90" s="71">
        <f t="shared" si="67"/>
        <v>2.2991465677179965</v>
      </c>
      <c r="I90" s="119">
        <v>109.959</v>
      </c>
      <c r="J90" s="72">
        <f t="shared" ref="J90" si="70">SUM(F90-I90)</f>
        <v>137.88900000000001</v>
      </c>
      <c r="K90" s="71">
        <f>SUM(F90/I90)*100%</f>
        <v>2.2540037650396965</v>
      </c>
    </row>
    <row r="91" spans="1:11" ht="20.25">
      <c r="A91" s="58"/>
      <c r="B91" s="121" t="s">
        <v>25</v>
      </c>
      <c r="C91" s="122">
        <f>SUM(C92:C96)</f>
        <v>0</v>
      </c>
      <c r="D91" s="122">
        <f>SUM(D92:D96)</f>
        <v>7</v>
      </c>
      <c r="E91" s="122">
        <f>SUM(E92:E96)</f>
        <v>7</v>
      </c>
      <c r="F91" s="81">
        <f>SUM(F92:F95)</f>
        <v>168.51599999999999</v>
      </c>
      <c r="G91" s="123">
        <f>SUM(G92:G96)</f>
        <v>161.51599999999999</v>
      </c>
      <c r="H91" s="124">
        <f>SUM(F91/E91)</f>
        <v>24.073714285714285</v>
      </c>
      <c r="I91" s="81">
        <f>SUM(I92:I96)</f>
        <v>298.358</v>
      </c>
      <c r="J91" s="122">
        <f t="shared" si="68"/>
        <v>-129.84200000000001</v>
      </c>
      <c r="K91" s="125">
        <f>SUM(F91/I91)*100%</f>
        <v>0.56481140106851502</v>
      </c>
    </row>
    <row r="92" spans="1:11" ht="21.75" customHeight="1">
      <c r="A92" s="59">
        <v>24170000</v>
      </c>
      <c r="B92" s="61" t="s">
        <v>31</v>
      </c>
      <c r="C92" s="126"/>
      <c r="D92" s="126"/>
      <c r="E92" s="126"/>
      <c r="F92" s="93"/>
      <c r="G92" s="127">
        <f t="shared" ref="G92:G95" si="71">SUM(F92-E92)</f>
        <v>0</v>
      </c>
      <c r="H92" s="124"/>
      <c r="I92" s="128"/>
      <c r="J92" s="129">
        <f t="shared" si="68"/>
        <v>0</v>
      </c>
      <c r="K92" s="104" t="e">
        <f t="shared" ref="K92:K94" si="72">SUM(F92/I92)*100%</f>
        <v>#DIV/0!</v>
      </c>
    </row>
    <row r="93" spans="1:11" ht="20.25" hidden="1" customHeight="1">
      <c r="A93" s="52">
        <v>310300</v>
      </c>
      <c r="B93" s="130" t="s">
        <v>41</v>
      </c>
      <c r="C93" s="131"/>
      <c r="D93" s="131"/>
      <c r="E93" s="131"/>
      <c r="F93" s="93"/>
      <c r="G93" s="127">
        <f t="shared" si="71"/>
        <v>0</v>
      </c>
      <c r="H93" s="132"/>
      <c r="I93" s="128"/>
      <c r="J93" s="72">
        <f t="shared" si="68"/>
        <v>0</v>
      </c>
      <c r="K93" s="88"/>
    </row>
    <row r="94" spans="1:11" ht="22.5" customHeight="1">
      <c r="A94" s="47">
        <v>31030000</v>
      </c>
      <c r="B94" s="48" t="s">
        <v>85</v>
      </c>
      <c r="C94" s="131"/>
      <c r="D94" s="131"/>
      <c r="E94" s="131"/>
      <c r="F94" s="93"/>
      <c r="G94" s="127">
        <f t="shared" si="71"/>
        <v>0</v>
      </c>
      <c r="H94" s="124"/>
      <c r="I94" s="128"/>
      <c r="J94" s="129">
        <f t="shared" si="68"/>
        <v>0</v>
      </c>
      <c r="K94" s="104" t="e">
        <f t="shared" si="72"/>
        <v>#DIV/0!</v>
      </c>
    </row>
    <row r="95" spans="1:11" ht="25.5" customHeight="1">
      <c r="A95" s="52">
        <v>33010000</v>
      </c>
      <c r="B95" s="60" t="s">
        <v>26</v>
      </c>
      <c r="C95" s="133"/>
      <c r="D95" s="133">
        <v>7</v>
      </c>
      <c r="E95" s="133">
        <v>7</v>
      </c>
      <c r="F95" s="117">
        <v>168.51599999999999</v>
      </c>
      <c r="G95" s="70">
        <f t="shared" si="71"/>
        <v>161.51599999999999</v>
      </c>
      <c r="H95" s="71">
        <f t="shared" ref="H95" si="73">SUM(F95/E95)</f>
        <v>24.073714285714285</v>
      </c>
      <c r="I95" s="117">
        <v>298.358</v>
      </c>
      <c r="J95" s="72">
        <f>SUM(F95-I95)</f>
        <v>-129.84200000000001</v>
      </c>
      <c r="K95" s="104">
        <f t="shared" ref="K95" si="74">SUM(F95/I95)*100%</f>
        <v>0.56481140106851502</v>
      </c>
    </row>
    <row r="96" spans="1:11" ht="40.5" hidden="1">
      <c r="A96" s="134">
        <v>410345</v>
      </c>
      <c r="B96" s="26" t="s">
        <v>52</v>
      </c>
      <c r="C96" s="131"/>
      <c r="D96" s="131"/>
      <c r="E96" s="131"/>
      <c r="F96" s="128"/>
      <c r="G96" s="135"/>
      <c r="H96" s="136"/>
      <c r="I96" s="128"/>
      <c r="J96" s="137">
        <f>SUM(F96-I96)</f>
        <v>0</v>
      </c>
      <c r="K96" s="136"/>
    </row>
    <row r="97" spans="1:11" ht="20.25">
      <c r="A97" s="138"/>
      <c r="B97" s="94" t="s">
        <v>37</v>
      </c>
      <c r="C97" s="139">
        <f>SUM(C85:C91)</f>
        <v>7817.4669999999996</v>
      </c>
      <c r="D97" s="139">
        <f>SUM(D85:D91)</f>
        <v>7868.9999999999991</v>
      </c>
      <c r="E97" s="139">
        <f>SUM(E85:E91)</f>
        <v>4593.7060000000001</v>
      </c>
      <c r="F97" s="139">
        <f>SUM(F85:F91)</f>
        <v>5465.1129999999994</v>
      </c>
      <c r="G97" s="139">
        <f>SUM(G85:G91)</f>
        <v>871.40700000000061</v>
      </c>
      <c r="H97" s="140">
        <f t="shared" ref="H97:H103" si="75">SUM(F97/E97)</f>
        <v>1.1896958577671273</v>
      </c>
      <c r="I97" s="139">
        <f>SUM(I85:I91)</f>
        <v>5371.4809999999998</v>
      </c>
      <c r="J97" s="139">
        <f>SUM(J85:J91)</f>
        <v>93.632000000000545</v>
      </c>
      <c r="K97" s="140">
        <f>SUM(F97/I97)*100%</f>
        <v>1.0174313192209001</v>
      </c>
    </row>
    <row r="98" spans="1:11" ht="20.25">
      <c r="A98" s="56">
        <v>40000000</v>
      </c>
      <c r="B98" s="97" t="s">
        <v>21</v>
      </c>
      <c r="C98" s="141">
        <f>C99</f>
        <v>0</v>
      </c>
      <c r="D98" s="141">
        <f t="shared" ref="D98:E98" si="76">D99</f>
        <v>0</v>
      </c>
      <c r="E98" s="141">
        <f t="shared" si="76"/>
        <v>0</v>
      </c>
      <c r="F98" s="142">
        <f>F99</f>
        <v>0</v>
      </c>
      <c r="G98" s="70">
        <f t="shared" ref="G98:G100" si="77">SUM(F98-E98)</f>
        <v>0</v>
      </c>
      <c r="H98" s="71" t="e">
        <f t="shared" si="75"/>
        <v>#DIV/0!</v>
      </c>
      <c r="I98" s="142">
        <f>I99</f>
        <v>907.45399999999995</v>
      </c>
      <c r="J98" s="72">
        <f t="shared" ref="J98:J100" si="78">SUM(F98-I98)</f>
        <v>-907.45399999999995</v>
      </c>
      <c r="K98" s="104">
        <f t="shared" ref="K98:K100" si="79">SUM(F98/I98)*100%</f>
        <v>0</v>
      </c>
    </row>
    <row r="99" spans="1:11" ht="20.25">
      <c r="A99" s="56">
        <v>41050000</v>
      </c>
      <c r="B99" s="97" t="s">
        <v>43</v>
      </c>
      <c r="C99" s="141">
        <f>C100+C101</f>
        <v>0</v>
      </c>
      <c r="D99" s="141">
        <f t="shared" ref="D99:E99" si="80">D100+D101</f>
        <v>0</v>
      </c>
      <c r="E99" s="141">
        <f t="shared" si="80"/>
        <v>0</v>
      </c>
      <c r="F99" s="142">
        <f>F100+F101</f>
        <v>0</v>
      </c>
      <c r="G99" s="70">
        <f t="shared" si="77"/>
        <v>0</v>
      </c>
      <c r="H99" s="71" t="e">
        <f t="shared" si="75"/>
        <v>#DIV/0!</v>
      </c>
      <c r="I99" s="142">
        <f>I100+I101</f>
        <v>907.45399999999995</v>
      </c>
      <c r="J99" s="72">
        <f t="shared" si="78"/>
        <v>-907.45399999999995</v>
      </c>
      <c r="K99" s="104">
        <f t="shared" si="79"/>
        <v>0</v>
      </c>
    </row>
    <row r="100" spans="1:11" ht="40.5">
      <c r="A100" s="57">
        <v>41051000</v>
      </c>
      <c r="B100" s="31" t="s">
        <v>57</v>
      </c>
      <c r="C100" s="141"/>
      <c r="D100" s="143"/>
      <c r="E100" s="143"/>
      <c r="F100" s="144"/>
      <c r="G100" s="70">
        <f t="shared" si="77"/>
        <v>0</v>
      </c>
      <c r="H100" s="71" t="e">
        <f t="shared" si="75"/>
        <v>#DIV/0!</v>
      </c>
      <c r="I100" s="144"/>
      <c r="J100" s="72">
        <f t="shared" si="78"/>
        <v>0</v>
      </c>
      <c r="K100" s="104" t="e">
        <f t="shared" si="79"/>
        <v>#DIV/0!</v>
      </c>
    </row>
    <row r="101" spans="1:11" ht="40.5">
      <c r="A101" s="57">
        <v>41051100</v>
      </c>
      <c r="B101" s="113" t="s">
        <v>97</v>
      </c>
      <c r="C101" s="141"/>
      <c r="D101" s="143"/>
      <c r="E101" s="143"/>
      <c r="F101" s="144"/>
      <c r="G101" s="70"/>
      <c r="H101" s="71"/>
      <c r="I101" s="144">
        <v>907.45399999999995</v>
      </c>
      <c r="J101" s="72"/>
      <c r="K101" s="104"/>
    </row>
    <row r="102" spans="1:11" ht="20.25">
      <c r="A102" s="138"/>
      <c r="B102" s="94" t="s">
        <v>88</v>
      </c>
      <c r="C102" s="139">
        <f>C97+C98</f>
        <v>7817.4669999999996</v>
      </c>
      <c r="D102" s="139">
        <f>D97+D98</f>
        <v>7868.9999999999991</v>
      </c>
      <c r="E102" s="139">
        <f t="shared" ref="E102:F102" si="81">E97+E98</f>
        <v>4593.7060000000001</v>
      </c>
      <c r="F102" s="139">
        <f t="shared" si="81"/>
        <v>5465.1129999999994</v>
      </c>
      <c r="G102" s="139">
        <f>G97+G98</f>
        <v>871.40700000000061</v>
      </c>
      <c r="H102" s="140">
        <f>SUM(F102/E102)</f>
        <v>1.1896958577671273</v>
      </c>
      <c r="I102" s="139">
        <f>I97+I98</f>
        <v>6278.9349999999995</v>
      </c>
      <c r="J102" s="139">
        <f>J97+J98</f>
        <v>-813.82199999999943</v>
      </c>
      <c r="K102" s="140">
        <f>SUM(F102/I102)*100%</f>
        <v>0.87038852926491517</v>
      </c>
    </row>
    <row r="103" spans="1:11" ht="20.25">
      <c r="A103" s="145"/>
      <c r="B103" s="146" t="s">
        <v>27</v>
      </c>
      <c r="C103" s="147">
        <f>SUM(C83,C102)</f>
        <v>711816.97699999996</v>
      </c>
      <c r="D103" s="147">
        <f t="shared" ref="D103:E103" si="82">SUM(D83,D102)</f>
        <v>808622.74099999981</v>
      </c>
      <c r="E103" s="147">
        <f t="shared" si="82"/>
        <v>542907.75200000009</v>
      </c>
      <c r="F103" s="147">
        <f>SUM(F83,F102)</f>
        <v>593677.91200000013</v>
      </c>
      <c r="G103" s="147">
        <f>SUM(G83,G102)</f>
        <v>50770.160000000011</v>
      </c>
      <c r="H103" s="140">
        <f t="shared" si="75"/>
        <v>1.0935152607657002</v>
      </c>
      <c r="I103" s="147">
        <f>SUM(I83,I102)</f>
        <v>425135.33799999993</v>
      </c>
      <c r="J103" s="147">
        <f>SUM(J83,J102)</f>
        <v>168542.57400000014</v>
      </c>
      <c r="K103" s="140">
        <f>SUM(F103/I103)*100%</f>
        <v>1.3964445176279376</v>
      </c>
    </row>
    <row r="104" spans="1:11" ht="29.25" customHeight="1">
      <c r="A104" s="23"/>
      <c r="B104" s="152" t="s">
        <v>82</v>
      </c>
      <c r="C104" s="153"/>
      <c r="D104" s="153"/>
      <c r="E104" s="153"/>
      <c r="F104" s="153"/>
      <c r="G104" s="153"/>
      <c r="H104" s="153"/>
      <c r="I104" s="153"/>
      <c r="J104" s="153"/>
      <c r="K104" s="153"/>
    </row>
    <row r="105" spans="1:11" ht="18.75">
      <c r="A105" s="1"/>
      <c r="B105" s="1"/>
      <c r="C105" s="1"/>
      <c r="D105" s="10"/>
      <c r="E105" s="10"/>
      <c r="F105" s="11"/>
      <c r="G105" s="12"/>
      <c r="H105" s="13"/>
      <c r="I105" s="8"/>
      <c r="J105" s="49"/>
      <c r="K105" s="7"/>
    </row>
    <row r="106" spans="1:11" ht="20.25">
      <c r="A106" s="1"/>
      <c r="B106" s="154"/>
      <c r="C106" s="154"/>
      <c r="D106" s="154"/>
      <c r="E106" s="154"/>
      <c r="F106" s="40"/>
      <c r="G106" s="12"/>
      <c r="H106" s="13"/>
      <c r="I106" s="8"/>
      <c r="J106" s="7"/>
      <c r="K106" s="7"/>
    </row>
    <row r="107" spans="1:11" ht="20.25">
      <c r="A107" s="1"/>
      <c r="B107" s="1"/>
      <c r="C107" s="1"/>
      <c r="D107" s="6"/>
      <c r="E107" s="6"/>
      <c r="F107" s="3"/>
      <c r="G107" s="3"/>
      <c r="H107" s="4"/>
      <c r="I107" s="5"/>
      <c r="J107" s="1"/>
      <c r="K107" s="1"/>
    </row>
    <row r="110" spans="1:11">
      <c r="B110" s="24" t="s">
        <v>35</v>
      </c>
    </row>
    <row r="111" spans="1:11">
      <c r="B111" s="24" t="s">
        <v>35</v>
      </c>
      <c r="G111" s="24" t="s">
        <v>35</v>
      </c>
    </row>
    <row r="113" spans="2:2">
      <c r="B113" s="24" t="s">
        <v>35</v>
      </c>
    </row>
  </sheetData>
  <mergeCells count="15">
    <mergeCell ref="A84:K84"/>
    <mergeCell ref="B104:K104"/>
    <mergeCell ref="B106:E10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105:XFD105 A104:B104 L104:XFD104 A107:XFD1048576 A106:B106 F106:XFD106 A1:XFD103">
    <cfRule type="containsErrors" dxfId="201" priority="365">
      <formula>ISERROR(A1)</formula>
    </cfRule>
    <cfRule type="cellIs" dxfId="200" priority="366" operator="equal">
      <formula>0</formula>
    </cfRule>
  </conditionalFormatting>
  <conditionalFormatting sqref="I76">
    <cfRule type="containsErrors" dxfId="199" priority="349">
      <formula>ISERROR(I76)</formula>
    </cfRule>
    <cfRule type="cellIs" dxfId="198" priority="350" operator="equal">
      <formula>0</formula>
    </cfRule>
  </conditionalFormatting>
  <conditionalFormatting sqref="I85:I90">
    <cfRule type="containsErrors" dxfId="197" priority="347">
      <formula>ISERROR(I85)</formula>
    </cfRule>
    <cfRule type="cellIs" dxfId="196" priority="348" operator="equal">
      <formula>0</formula>
    </cfRule>
  </conditionalFormatting>
  <conditionalFormatting sqref="I92:I95">
    <cfRule type="containsErrors" dxfId="195" priority="345">
      <formula>ISERROR(I92)</formula>
    </cfRule>
    <cfRule type="cellIs" dxfId="194" priority="346" operator="equal">
      <formula>0</formula>
    </cfRule>
  </conditionalFormatting>
  <conditionalFormatting sqref="I76">
    <cfRule type="containsErrors" dxfId="193" priority="329">
      <formula>ISERROR(I76)</formula>
    </cfRule>
    <cfRule type="cellIs" dxfId="192" priority="330" operator="equal">
      <formula>0</formula>
    </cfRule>
  </conditionalFormatting>
  <conditionalFormatting sqref="I85:I90">
    <cfRule type="containsErrors" dxfId="191" priority="327">
      <formula>ISERROR(I85)</formula>
    </cfRule>
    <cfRule type="cellIs" dxfId="190" priority="328" operator="equal">
      <formula>0</formula>
    </cfRule>
  </conditionalFormatting>
  <conditionalFormatting sqref="I92:I95">
    <cfRule type="containsErrors" dxfId="189" priority="325">
      <formula>ISERROR(I92)</formula>
    </cfRule>
    <cfRule type="cellIs" dxfId="188" priority="326" operator="equal">
      <formula>0</formula>
    </cfRule>
  </conditionalFormatting>
  <conditionalFormatting sqref="I76">
    <cfRule type="containsErrors" dxfId="187" priority="311">
      <formula>ISERROR(I76)</formula>
    </cfRule>
    <cfRule type="cellIs" dxfId="186" priority="312" operator="equal">
      <formula>0</formula>
    </cfRule>
  </conditionalFormatting>
  <conditionalFormatting sqref="I85:I90">
    <cfRule type="containsErrors" dxfId="185" priority="309">
      <formula>ISERROR(I85)</formula>
    </cfRule>
    <cfRule type="cellIs" dxfId="184" priority="310" operator="equal">
      <formula>0</formula>
    </cfRule>
  </conditionalFormatting>
  <conditionalFormatting sqref="I82">
    <cfRule type="containsErrors" dxfId="183" priority="307">
      <formula>ISERROR(I82)</formula>
    </cfRule>
    <cfRule type="cellIs" dxfId="182" priority="308" operator="equal">
      <formula>0</formula>
    </cfRule>
  </conditionalFormatting>
  <conditionalFormatting sqref="I82">
    <cfRule type="containsErrors" dxfId="181" priority="305">
      <formula>ISERROR(I82)</formula>
    </cfRule>
    <cfRule type="cellIs" dxfId="180" priority="306" operator="equal">
      <formula>0</formula>
    </cfRule>
  </conditionalFormatting>
  <conditionalFormatting sqref="I82">
    <cfRule type="containsErrors" dxfId="179" priority="303">
      <formula>ISERROR(I82)</formula>
    </cfRule>
    <cfRule type="cellIs" dxfId="178" priority="304" operator="equal">
      <formula>0</formula>
    </cfRule>
  </conditionalFormatting>
  <conditionalFormatting sqref="I76">
    <cfRule type="containsErrors" dxfId="177" priority="285">
      <formula>ISERROR(I76)</formula>
    </cfRule>
    <cfRule type="cellIs" dxfId="176" priority="286" operator="equal">
      <formula>0</formula>
    </cfRule>
  </conditionalFormatting>
  <conditionalFormatting sqref="I85:I90">
    <cfRule type="containsErrors" dxfId="175" priority="283">
      <formula>ISERROR(I85)</formula>
    </cfRule>
    <cfRule type="cellIs" dxfId="174" priority="284" operator="equal">
      <formula>0</formula>
    </cfRule>
  </conditionalFormatting>
  <conditionalFormatting sqref="I92:I95">
    <cfRule type="containsErrors" dxfId="173" priority="281">
      <formula>ISERROR(I92)</formula>
    </cfRule>
    <cfRule type="cellIs" dxfId="172" priority="282" operator="equal">
      <formula>0</formula>
    </cfRule>
  </conditionalFormatting>
  <conditionalFormatting sqref="I76">
    <cfRule type="containsErrors" dxfId="171" priority="265">
      <formula>ISERROR(I76)</formula>
    </cfRule>
    <cfRule type="cellIs" dxfId="170" priority="266" operator="equal">
      <formula>0</formula>
    </cfRule>
  </conditionalFormatting>
  <conditionalFormatting sqref="I85:I90">
    <cfRule type="containsErrors" dxfId="169" priority="263">
      <formula>ISERROR(I85)</formula>
    </cfRule>
    <cfRule type="cellIs" dxfId="168" priority="264" operator="equal">
      <formula>0</formula>
    </cfRule>
  </conditionalFormatting>
  <conditionalFormatting sqref="I92:I95">
    <cfRule type="containsErrors" dxfId="167" priority="261">
      <formula>ISERROR(I92)</formula>
    </cfRule>
    <cfRule type="cellIs" dxfId="166" priority="262" operator="equal">
      <formula>0</formula>
    </cfRule>
  </conditionalFormatting>
  <conditionalFormatting sqref="I76">
    <cfRule type="containsErrors" dxfId="165" priority="245">
      <formula>ISERROR(I76)</formula>
    </cfRule>
    <cfRule type="cellIs" dxfId="164" priority="246" operator="equal">
      <formula>0</formula>
    </cfRule>
  </conditionalFormatting>
  <conditionalFormatting sqref="I85:I90">
    <cfRule type="containsErrors" dxfId="163" priority="243">
      <formula>ISERROR(I85)</formula>
    </cfRule>
    <cfRule type="cellIs" dxfId="162" priority="244" operator="equal">
      <formula>0</formula>
    </cfRule>
  </conditionalFormatting>
  <conditionalFormatting sqref="I92:I95">
    <cfRule type="containsErrors" dxfId="161" priority="241">
      <formula>ISERROR(I92)</formula>
    </cfRule>
    <cfRule type="cellIs" dxfId="160" priority="242" operator="equal">
      <formula>0</formula>
    </cfRule>
  </conditionalFormatting>
  <conditionalFormatting sqref="I76">
    <cfRule type="containsErrors" dxfId="159" priority="227">
      <formula>ISERROR(I76)</formula>
    </cfRule>
    <cfRule type="cellIs" dxfId="158" priority="228" operator="equal">
      <formula>0</formula>
    </cfRule>
  </conditionalFormatting>
  <conditionalFormatting sqref="I85:I90">
    <cfRule type="containsErrors" dxfId="157" priority="225">
      <formula>ISERROR(I85)</formula>
    </cfRule>
    <cfRule type="cellIs" dxfId="156" priority="226" operator="equal">
      <formula>0</formula>
    </cfRule>
  </conditionalFormatting>
  <conditionalFormatting sqref="I92:I95">
    <cfRule type="containsErrors" dxfId="155" priority="223">
      <formula>ISERROR(I92)</formula>
    </cfRule>
    <cfRule type="cellIs" dxfId="154" priority="224" operator="equal">
      <formula>0</formula>
    </cfRule>
  </conditionalFormatting>
  <conditionalFormatting sqref="I52">
    <cfRule type="containsErrors" dxfId="153" priority="213">
      <formula>ISERROR(I52)</formula>
    </cfRule>
    <cfRule type="cellIs" dxfId="152" priority="214" operator="equal">
      <formula>0</formula>
    </cfRule>
  </conditionalFormatting>
  <conditionalFormatting sqref="I61">
    <cfRule type="containsErrors" dxfId="151" priority="211">
      <formula>ISERROR(I61)</formula>
    </cfRule>
    <cfRule type="cellIs" dxfId="150" priority="212" operator="equal">
      <formula>0</formula>
    </cfRule>
  </conditionalFormatting>
  <conditionalFormatting sqref="I68:I69">
    <cfRule type="containsErrors" dxfId="149" priority="209">
      <formula>ISERROR(I68)</formula>
    </cfRule>
    <cfRule type="cellIs" dxfId="148" priority="210" operator="equal">
      <formula>0</formula>
    </cfRule>
  </conditionalFormatting>
  <conditionalFormatting sqref="I76">
    <cfRule type="containsErrors" dxfId="147" priority="207">
      <formula>ISERROR(I76)</formula>
    </cfRule>
    <cfRule type="cellIs" dxfId="146" priority="208" operator="equal">
      <formula>0</formula>
    </cfRule>
  </conditionalFormatting>
  <conditionalFormatting sqref="I85">
    <cfRule type="containsErrors" dxfId="145" priority="205">
      <formula>ISERROR(I85)</formula>
    </cfRule>
    <cfRule type="cellIs" dxfId="144" priority="206" operator="equal">
      <formula>0</formula>
    </cfRule>
  </conditionalFormatting>
  <conditionalFormatting sqref="I87:I90">
    <cfRule type="containsErrors" dxfId="143" priority="203">
      <formula>ISERROR(I87)</formula>
    </cfRule>
    <cfRule type="cellIs" dxfId="142" priority="204" operator="equal">
      <formula>0</formula>
    </cfRule>
  </conditionalFormatting>
  <conditionalFormatting sqref="I92:I95">
    <cfRule type="containsErrors" dxfId="141" priority="201">
      <formula>ISERROR(I92)</formula>
    </cfRule>
    <cfRule type="cellIs" dxfId="140" priority="202" operator="equal">
      <formula>0</formula>
    </cfRule>
  </conditionalFormatting>
  <conditionalFormatting sqref="I52">
    <cfRule type="containsErrors" dxfId="139" priority="193">
      <formula>ISERROR(I52)</formula>
    </cfRule>
    <cfRule type="cellIs" dxfId="138" priority="194" operator="equal">
      <formula>0</formula>
    </cfRule>
  </conditionalFormatting>
  <conditionalFormatting sqref="I61">
    <cfRule type="containsErrors" dxfId="137" priority="191">
      <formula>ISERROR(I61)</formula>
    </cfRule>
    <cfRule type="cellIs" dxfId="136" priority="192" operator="equal">
      <formula>0</formula>
    </cfRule>
  </conditionalFormatting>
  <conditionalFormatting sqref="I68:I69">
    <cfRule type="containsErrors" dxfId="135" priority="189">
      <formula>ISERROR(I68)</formula>
    </cfRule>
    <cfRule type="cellIs" dxfId="134" priority="190" operator="equal">
      <formula>0</formula>
    </cfRule>
  </conditionalFormatting>
  <conditionalFormatting sqref="I76">
    <cfRule type="containsErrors" dxfId="133" priority="187">
      <formula>ISERROR(I76)</formula>
    </cfRule>
    <cfRule type="cellIs" dxfId="132" priority="188" operator="equal">
      <formula>0</formula>
    </cfRule>
  </conditionalFormatting>
  <conditionalFormatting sqref="I85:I90">
    <cfRule type="containsErrors" dxfId="131" priority="185">
      <formula>ISERROR(I85)</formula>
    </cfRule>
    <cfRule type="cellIs" dxfId="130" priority="186" operator="equal">
      <formula>0</formula>
    </cfRule>
  </conditionalFormatting>
  <conditionalFormatting sqref="I92:I95">
    <cfRule type="containsErrors" dxfId="129" priority="183">
      <formula>ISERROR(I92)</formula>
    </cfRule>
    <cfRule type="cellIs" dxfId="128" priority="184" operator="equal">
      <formula>0</formula>
    </cfRule>
  </conditionalFormatting>
  <conditionalFormatting sqref="I52">
    <cfRule type="containsErrors" dxfId="127" priority="167">
      <formula>ISERROR(I52)</formula>
    </cfRule>
    <cfRule type="cellIs" dxfId="126" priority="168" operator="equal">
      <formula>0</formula>
    </cfRule>
  </conditionalFormatting>
  <conditionalFormatting sqref="I61">
    <cfRule type="containsErrors" dxfId="125" priority="165">
      <formula>ISERROR(I61)</formula>
    </cfRule>
    <cfRule type="cellIs" dxfId="124" priority="166" operator="equal">
      <formula>0</formula>
    </cfRule>
  </conditionalFormatting>
  <conditionalFormatting sqref="I68">
    <cfRule type="containsErrors" dxfId="123" priority="163">
      <formula>ISERROR(I68)</formula>
    </cfRule>
    <cfRule type="cellIs" dxfId="122" priority="164" operator="equal">
      <formula>0</formula>
    </cfRule>
  </conditionalFormatting>
  <conditionalFormatting sqref="I76">
    <cfRule type="containsErrors" dxfId="121" priority="161">
      <formula>ISERROR(I76)</formula>
    </cfRule>
    <cfRule type="cellIs" dxfId="120" priority="162" operator="equal">
      <formula>0</formula>
    </cfRule>
  </conditionalFormatting>
  <conditionalFormatting sqref="I85">
    <cfRule type="containsErrors" dxfId="119" priority="159">
      <formula>ISERROR(I85)</formula>
    </cfRule>
    <cfRule type="cellIs" dxfId="118" priority="160" operator="equal">
      <formula>0</formula>
    </cfRule>
  </conditionalFormatting>
  <conditionalFormatting sqref="I88:I90">
    <cfRule type="containsErrors" dxfId="117" priority="157">
      <formula>ISERROR(I88)</formula>
    </cfRule>
    <cfRule type="cellIs" dxfId="116" priority="158" operator="equal">
      <formula>0</formula>
    </cfRule>
  </conditionalFormatting>
  <conditionalFormatting sqref="I52">
    <cfRule type="containsErrors" dxfId="115" priority="131">
      <formula>ISERROR(I52)</formula>
    </cfRule>
    <cfRule type="cellIs" dxfId="114" priority="132" operator="equal">
      <formula>0</formula>
    </cfRule>
  </conditionalFormatting>
  <conditionalFormatting sqref="I61">
    <cfRule type="containsErrors" dxfId="113" priority="129">
      <formula>ISERROR(I61)</formula>
    </cfRule>
    <cfRule type="cellIs" dxfId="112" priority="130" operator="equal">
      <formula>0</formula>
    </cfRule>
  </conditionalFormatting>
  <conditionalFormatting sqref="I68">
    <cfRule type="containsErrors" dxfId="111" priority="127">
      <formula>ISERROR(I68)</formula>
    </cfRule>
    <cfRule type="cellIs" dxfId="110" priority="128" operator="equal">
      <formula>0</formula>
    </cfRule>
  </conditionalFormatting>
  <conditionalFormatting sqref="I76">
    <cfRule type="containsErrors" dxfId="109" priority="125">
      <formula>ISERROR(I76)</formula>
    </cfRule>
    <cfRule type="cellIs" dxfId="108" priority="126" operator="equal">
      <formula>0</formula>
    </cfRule>
  </conditionalFormatting>
  <conditionalFormatting sqref="I85">
    <cfRule type="containsErrors" dxfId="107" priority="123">
      <formula>ISERROR(I85)</formula>
    </cfRule>
    <cfRule type="cellIs" dxfId="106" priority="124" operator="equal">
      <formula>0</formula>
    </cfRule>
  </conditionalFormatting>
  <conditionalFormatting sqref="I88:I90">
    <cfRule type="containsErrors" dxfId="105" priority="121">
      <formula>ISERROR(I88)</formula>
    </cfRule>
    <cfRule type="cellIs" dxfId="104" priority="122" operator="equal">
      <formula>0</formula>
    </cfRule>
  </conditionalFormatting>
  <conditionalFormatting sqref="I52">
    <cfRule type="containsErrors" dxfId="103" priority="105">
      <formula>ISERROR(I52)</formula>
    </cfRule>
    <cfRule type="cellIs" dxfId="102" priority="106" operator="equal">
      <formula>0</formula>
    </cfRule>
  </conditionalFormatting>
  <conditionalFormatting sqref="I61">
    <cfRule type="containsErrors" dxfId="101" priority="103">
      <formula>ISERROR(I61)</formula>
    </cfRule>
    <cfRule type="cellIs" dxfId="100" priority="104" operator="equal">
      <formula>0</formula>
    </cfRule>
  </conditionalFormatting>
  <conditionalFormatting sqref="I68">
    <cfRule type="containsErrors" dxfId="99" priority="101">
      <formula>ISERROR(I68)</formula>
    </cfRule>
    <cfRule type="cellIs" dxfId="98" priority="102" operator="equal">
      <formula>0</formula>
    </cfRule>
  </conditionalFormatting>
  <conditionalFormatting sqref="I71">
    <cfRule type="containsErrors" dxfId="97" priority="99">
      <formula>ISERROR(I71)</formula>
    </cfRule>
    <cfRule type="cellIs" dxfId="96" priority="100" operator="equal">
      <formula>0</formula>
    </cfRule>
  </conditionalFormatting>
  <conditionalFormatting sqref="I76">
    <cfRule type="containsErrors" dxfId="95" priority="97">
      <formula>ISERROR(I76)</formula>
    </cfRule>
    <cfRule type="cellIs" dxfId="94" priority="98" operator="equal">
      <formula>0</formula>
    </cfRule>
  </conditionalFormatting>
  <conditionalFormatting sqref="I80:I81">
    <cfRule type="containsErrors" dxfId="93" priority="95">
      <formula>ISERROR(I80)</formula>
    </cfRule>
    <cfRule type="cellIs" dxfId="92" priority="96" operator="equal">
      <formula>0</formula>
    </cfRule>
  </conditionalFormatting>
  <conditionalFormatting sqref="I85">
    <cfRule type="containsErrors" dxfId="91" priority="93">
      <formula>ISERROR(I85)</formula>
    </cfRule>
    <cfRule type="cellIs" dxfId="90" priority="94" operator="equal">
      <formula>0</formula>
    </cfRule>
  </conditionalFormatting>
  <conditionalFormatting sqref="I88:I90">
    <cfRule type="containsErrors" dxfId="89" priority="91">
      <formula>ISERROR(I88)</formula>
    </cfRule>
    <cfRule type="cellIs" dxfId="88" priority="92" operator="equal">
      <formula>0</formula>
    </cfRule>
  </conditionalFormatting>
  <conditionalFormatting sqref="I95">
    <cfRule type="containsErrors" dxfId="87" priority="89">
      <formula>ISERROR(I95)</formula>
    </cfRule>
    <cfRule type="cellIs" dxfId="86" priority="90" operator="equal">
      <formula>0</formula>
    </cfRule>
  </conditionalFormatting>
  <conditionalFormatting sqref="A101:B101">
    <cfRule type="containsErrors" dxfId="85" priority="87">
      <formula>ISERROR(A101)</formula>
    </cfRule>
    <cfRule type="cellIs" dxfId="84" priority="88" operator="equal">
      <formula>0</formula>
    </cfRule>
  </conditionalFormatting>
  <conditionalFormatting sqref="I101">
    <cfRule type="containsErrors" dxfId="83" priority="85">
      <formula>ISERROR(I101)</formula>
    </cfRule>
    <cfRule type="cellIs" dxfId="82" priority="86" operator="equal">
      <formula>0</formula>
    </cfRule>
  </conditionalFormatting>
  <conditionalFormatting sqref="I52">
    <cfRule type="containsErrors" dxfId="81" priority="69">
      <formula>ISERROR(I52)</formula>
    </cfRule>
    <cfRule type="cellIs" dxfId="80" priority="70" operator="equal">
      <formula>0</formula>
    </cfRule>
  </conditionalFormatting>
  <conditionalFormatting sqref="I61">
    <cfRule type="containsErrors" dxfId="79" priority="67">
      <formula>ISERROR(I61)</formula>
    </cfRule>
    <cfRule type="cellIs" dxfId="78" priority="68" operator="equal">
      <formula>0</formula>
    </cfRule>
  </conditionalFormatting>
  <conditionalFormatting sqref="I68:I69">
    <cfRule type="containsErrors" dxfId="77" priority="65">
      <formula>ISERROR(I68)</formula>
    </cfRule>
    <cfRule type="cellIs" dxfId="76" priority="66" operator="equal">
      <formula>0</formula>
    </cfRule>
  </conditionalFormatting>
  <conditionalFormatting sqref="I71">
    <cfRule type="containsErrors" dxfId="75" priority="63">
      <formula>ISERROR(I71)</formula>
    </cfRule>
    <cfRule type="cellIs" dxfId="74" priority="64" operator="equal">
      <formula>0</formula>
    </cfRule>
  </conditionalFormatting>
  <conditionalFormatting sqref="I76:I81">
    <cfRule type="containsErrors" dxfId="73" priority="61">
      <formula>ISERROR(I76)</formula>
    </cfRule>
    <cfRule type="cellIs" dxfId="72" priority="62" operator="equal">
      <formula>0</formula>
    </cfRule>
  </conditionalFormatting>
  <conditionalFormatting sqref="I85:I90">
    <cfRule type="containsErrors" dxfId="71" priority="59">
      <formula>ISERROR(I85)</formula>
    </cfRule>
    <cfRule type="cellIs" dxfId="70" priority="60" operator="equal">
      <formula>0</formula>
    </cfRule>
  </conditionalFormatting>
  <conditionalFormatting sqref="I95">
    <cfRule type="containsErrors" dxfId="69" priority="57">
      <formula>ISERROR(I95)</formula>
    </cfRule>
    <cfRule type="cellIs" dxfId="68" priority="58" operator="equal">
      <formula>0</formula>
    </cfRule>
  </conditionalFormatting>
  <conditionalFormatting sqref="I101">
    <cfRule type="containsErrors" dxfId="67" priority="55">
      <formula>ISERROR(I101)</formula>
    </cfRule>
    <cfRule type="cellIs" dxfId="66" priority="56" operator="equal">
      <formula>0</formula>
    </cfRule>
  </conditionalFormatting>
  <conditionalFormatting sqref="I52">
    <cfRule type="containsErrors" dxfId="65" priority="43">
      <formula>ISERROR(I52)</formula>
    </cfRule>
    <cfRule type="cellIs" dxfId="64" priority="44" operator="equal">
      <formula>0</formula>
    </cfRule>
  </conditionalFormatting>
  <conditionalFormatting sqref="I61">
    <cfRule type="containsErrors" dxfId="63" priority="41">
      <formula>ISERROR(I61)</formula>
    </cfRule>
    <cfRule type="cellIs" dxfId="62" priority="42" operator="equal">
      <formula>0</formula>
    </cfRule>
  </conditionalFormatting>
  <conditionalFormatting sqref="I68:I69">
    <cfRule type="containsErrors" dxfId="61" priority="39">
      <formula>ISERROR(I68)</formula>
    </cfRule>
    <cfRule type="cellIs" dxfId="60" priority="40" operator="equal">
      <formula>0</formula>
    </cfRule>
  </conditionalFormatting>
  <conditionalFormatting sqref="I71">
    <cfRule type="containsErrors" dxfId="59" priority="37">
      <formula>ISERROR(I71)</formula>
    </cfRule>
    <cfRule type="cellIs" dxfId="58" priority="38" operator="equal">
      <formula>0</formula>
    </cfRule>
  </conditionalFormatting>
  <conditionalFormatting sqref="I76:I81">
    <cfRule type="containsErrors" dxfId="57" priority="35">
      <formula>ISERROR(I76)</formula>
    </cfRule>
    <cfRule type="cellIs" dxfId="56" priority="36" operator="equal">
      <formula>0</formula>
    </cfRule>
  </conditionalFormatting>
  <conditionalFormatting sqref="I85:I90">
    <cfRule type="containsErrors" dxfId="55" priority="33">
      <formula>ISERROR(I85)</formula>
    </cfRule>
    <cfRule type="cellIs" dxfId="54" priority="34" operator="equal">
      <formula>0</formula>
    </cfRule>
  </conditionalFormatting>
  <conditionalFormatting sqref="I95">
    <cfRule type="containsErrors" dxfId="53" priority="31">
      <formula>ISERROR(I95)</formula>
    </cfRule>
    <cfRule type="cellIs" dxfId="52" priority="32" operator="equal">
      <formula>0</formula>
    </cfRule>
  </conditionalFormatting>
  <conditionalFormatting sqref="I52">
    <cfRule type="containsErrors" dxfId="51" priority="15">
      <formula>ISERROR(I52)</formula>
    </cfRule>
    <cfRule type="cellIs" dxfId="50" priority="16" operator="equal">
      <formula>0</formula>
    </cfRule>
  </conditionalFormatting>
  <conditionalFormatting sqref="I61">
    <cfRule type="containsErrors" dxfId="45" priority="13">
      <formula>ISERROR(I61)</formula>
    </cfRule>
    <cfRule type="cellIs" dxfId="44" priority="14" operator="equal">
      <formula>0</formula>
    </cfRule>
  </conditionalFormatting>
  <conditionalFormatting sqref="I68:I69">
    <cfRule type="containsErrors" dxfId="41" priority="11">
      <formula>ISERROR(I68)</formula>
    </cfRule>
    <cfRule type="cellIs" dxfId="40" priority="12" operator="equal">
      <formula>0</formula>
    </cfRule>
  </conditionalFormatting>
  <conditionalFormatting sqref="I71">
    <cfRule type="containsErrors" dxfId="37" priority="9">
      <formula>ISERROR(I71)</formula>
    </cfRule>
    <cfRule type="cellIs" dxfId="36" priority="10" operator="equal">
      <formula>0</formula>
    </cfRule>
  </conditionalFormatting>
  <conditionalFormatting sqref="I76:I80">
    <cfRule type="containsErrors" dxfId="33" priority="7">
      <formula>ISERROR(I76)</formula>
    </cfRule>
    <cfRule type="cellIs" dxfId="32" priority="8" operator="equal">
      <formula>0</formula>
    </cfRule>
  </conditionalFormatting>
  <conditionalFormatting sqref="I85:I90">
    <cfRule type="containsErrors" dxfId="29" priority="5">
      <formula>ISERROR(I85)</formula>
    </cfRule>
    <cfRule type="cellIs" dxfId="28" priority="6" operator="equal">
      <formula>0</formula>
    </cfRule>
  </conditionalFormatting>
  <conditionalFormatting sqref="I95">
    <cfRule type="containsErrors" dxfId="25" priority="3">
      <formula>ISERROR(I95)</formula>
    </cfRule>
    <cfRule type="cellIs" dxfId="24" priority="4" operator="equal">
      <formula>0</formula>
    </cfRule>
  </conditionalFormatting>
  <conditionalFormatting sqref="I101">
    <cfRule type="containsErrors" dxfId="21" priority="1">
      <formula>ISERROR(I101)</formula>
    </cfRule>
    <cfRule type="cellIs" dxfId="2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01.08.2025 (Нет.)</vt:lpstr>
      <vt:lpstr>'на 01.08.2025 (Нет.)'!Область_печати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2025-08-08T07:43:56Z</cp:lastPrinted>
  <dcterms:created xsi:type="dcterms:W3CDTF">2015-02-12T09:02:27Z</dcterms:created>
  <dcterms:modified xsi:type="dcterms:W3CDTF">2025-08-08T07:48:22Z</dcterms:modified>
</cp:coreProperties>
</file>